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4 INCISO G NOMINAS DEL SUJETO OBLIGADO FEBRERO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SUPERNUMERARIO!$B$129:$O$162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63" i="124" l="1"/>
  <c r="K63" i="124"/>
  <c r="L62" i="124"/>
  <c r="K62" i="124"/>
  <c r="L61" i="124"/>
  <c r="K61" i="124"/>
  <c r="L60" i="124"/>
  <c r="K60" i="124"/>
  <c r="L152" i="123"/>
  <c r="K152" i="123"/>
  <c r="L149" i="123"/>
  <c r="K149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K34" i="124"/>
  <c r="L34" i="124"/>
  <c r="K35" i="124"/>
  <c r="L35" i="124"/>
  <c r="K36" i="124"/>
  <c r="L36" i="124"/>
  <c r="K15" i="124"/>
  <c r="L15" i="124"/>
  <c r="K16" i="124"/>
  <c r="L16" i="124"/>
  <c r="K14" i="124"/>
  <c r="L14" i="124"/>
  <c r="K12" i="124"/>
  <c r="L12" i="124"/>
  <c r="K13" i="124"/>
  <c r="L13" i="124"/>
  <c r="L11" i="124"/>
  <c r="K11" i="124"/>
  <c r="L147" i="123"/>
  <c r="K147" i="123"/>
  <c r="L143" i="123"/>
  <c r="K143" i="123"/>
  <c r="L142" i="123"/>
  <c r="K142" i="123"/>
  <c r="L140" i="123"/>
  <c r="K140" i="123"/>
  <c r="L112" i="123"/>
  <c r="K112" i="123"/>
  <c r="L110" i="123"/>
  <c r="K110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4" i="120"/>
  <c r="K74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K104" i="120" l="1"/>
  <c r="L104" i="120"/>
  <c r="M36" i="124"/>
  <c r="D52" i="124"/>
  <c r="M11" i="124"/>
  <c r="S11" i="124" s="1"/>
  <c r="M22" i="124"/>
  <c r="M26" i="124"/>
  <c r="M31" i="124"/>
  <c r="M24" i="124"/>
  <c r="M34" i="124"/>
  <c r="J137" i="123"/>
  <c r="J138" i="123"/>
  <c r="J129" i="123"/>
  <c r="J130" i="123"/>
  <c r="J131" i="123"/>
  <c r="J132" i="123"/>
  <c r="J133" i="123"/>
  <c r="J134" i="123"/>
  <c r="J135" i="123"/>
  <c r="M19" i="124"/>
  <c r="J11" i="124"/>
  <c r="J34" i="120"/>
  <c r="J58" i="120"/>
  <c r="I58" i="120"/>
  <c r="J82" i="120"/>
  <c r="I82" i="120"/>
  <c r="J105" i="120"/>
  <c r="J104" i="120" s="1"/>
  <c r="I105" i="120"/>
  <c r="I104" i="120" s="1"/>
  <c r="K38" i="124"/>
  <c r="L38" i="124"/>
  <c r="I38" i="124"/>
  <c r="Q27" i="124"/>
  <c r="Q28" i="124"/>
  <c r="Q29" i="124"/>
  <c r="Q25" i="124"/>
  <c r="Q24" i="124"/>
  <c r="M35" i="124"/>
  <c r="I79" i="123"/>
  <c r="J78" i="123"/>
  <c r="N65" i="123"/>
  <c r="M33" i="124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R38" i="124"/>
  <c r="M13" i="124"/>
  <c r="J14" i="124"/>
  <c r="J38" i="124"/>
  <c r="M14" i="124"/>
  <c r="R14" i="124"/>
  <c r="M15" i="124"/>
  <c r="M16" i="124"/>
  <c r="R16" i="124"/>
  <c r="M17" i="124"/>
  <c r="R17" i="124"/>
  <c r="M18" i="124"/>
  <c r="R18" i="124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M62" i="124"/>
  <c r="R62" i="124"/>
  <c r="J63" i="124"/>
  <c r="M63" i="124"/>
  <c r="R63" i="124"/>
  <c r="I66" i="124"/>
  <c r="K66" i="124"/>
  <c r="L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7" i="123"/>
  <c r="N108" i="123"/>
  <c r="N110" i="123"/>
  <c r="N112" i="123"/>
  <c r="I113" i="123"/>
  <c r="J127" i="123"/>
  <c r="J136" i="123"/>
  <c r="N140" i="123"/>
  <c r="N142" i="123"/>
  <c r="N143" i="123"/>
  <c r="N147" i="123"/>
  <c r="N149" i="123"/>
  <c r="J150" i="123"/>
  <c r="N152" i="123"/>
  <c r="M153" i="123"/>
  <c r="I155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4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N104" i="120" l="1"/>
  <c r="K73" i="123"/>
  <c r="L73" i="123"/>
  <c r="L61" i="123"/>
  <c r="N61" i="123" s="1"/>
  <c r="K61" i="123"/>
  <c r="L78" i="123"/>
  <c r="K78" i="123"/>
  <c r="N78" i="123" s="1"/>
  <c r="K135" i="123"/>
  <c r="N135" i="123" s="1"/>
  <c r="L135" i="123"/>
  <c r="K132" i="123"/>
  <c r="N132" i="123" s="1"/>
  <c r="L132" i="123"/>
  <c r="L129" i="123"/>
  <c r="N129" i="123" s="1"/>
  <c r="K129" i="123"/>
  <c r="L150" i="123"/>
  <c r="K150" i="123"/>
  <c r="N150" i="123" s="1"/>
  <c r="L127" i="123"/>
  <c r="K127" i="123"/>
  <c r="K68" i="123"/>
  <c r="N68" i="123" s="1"/>
  <c r="L68" i="123"/>
  <c r="L30" i="123"/>
  <c r="K30" i="123"/>
  <c r="L12" i="123"/>
  <c r="K12" i="123"/>
  <c r="K98" i="123"/>
  <c r="K113" i="123" s="1"/>
  <c r="L98" i="123"/>
  <c r="L113" i="123" s="1"/>
  <c r="K131" i="123"/>
  <c r="N131" i="123" s="1"/>
  <c r="L131" i="123"/>
  <c r="I156" i="123"/>
  <c r="K71" i="123"/>
  <c r="N71" i="123" s="1"/>
  <c r="L71" i="123"/>
  <c r="L59" i="123"/>
  <c r="K59" i="123"/>
  <c r="N59" i="123" s="1"/>
  <c r="L41" i="123"/>
  <c r="K41" i="123"/>
  <c r="K134" i="123"/>
  <c r="L134" i="123"/>
  <c r="K138" i="123"/>
  <c r="L138" i="123"/>
  <c r="K136" i="123"/>
  <c r="N136" i="123" s="1"/>
  <c r="L136" i="123"/>
  <c r="K74" i="123"/>
  <c r="L74" i="123"/>
  <c r="L27" i="123"/>
  <c r="K27" i="123"/>
  <c r="N27" i="123" s="1"/>
  <c r="K133" i="123"/>
  <c r="L133" i="123"/>
  <c r="K130" i="123"/>
  <c r="L130" i="123"/>
  <c r="K137" i="123"/>
  <c r="N137" i="123" s="1"/>
  <c r="L137" i="123"/>
  <c r="M66" i="124"/>
  <c r="M38" i="124"/>
  <c r="J113" i="123"/>
  <c r="I153" i="123"/>
  <c r="J155" i="123"/>
  <c r="J43" i="123"/>
  <c r="J79" i="123"/>
  <c r="D61" i="120"/>
  <c r="D85" i="120" s="1"/>
  <c r="D46" i="123"/>
  <c r="D120" i="123"/>
  <c r="M24" i="126"/>
  <c r="N134" i="123" l="1"/>
  <c r="N98" i="123"/>
  <c r="N113" i="123" s="1"/>
  <c r="N30" i="123"/>
  <c r="N73" i="123"/>
  <c r="K79" i="123"/>
  <c r="N41" i="123"/>
  <c r="N130" i="123"/>
  <c r="N74" i="123"/>
  <c r="N79" i="123" s="1"/>
  <c r="K43" i="123"/>
  <c r="N12" i="123"/>
  <c r="N43" i="123" s="1"/>
  <c r="K155" i="123"/>
  <c r="L79" i="123"/>
  <c r="N138" i="123"/>
  <c r="L43" i="123"/>
  <c r="L155" i="123"/>
  <c r="N133" i="123"/>
  <c r="N127" i="123"/>
  <c r="J153" i="123"/>
  <c r="J156" i="123"/>
  <c r="N165" i="123" l="1"/>
  <c r="N155" i="123"/>
  <c r="L153" i="123"/>
  <c r="L156" i="123"/>
  <c r="L157" i="123"/>
  <c r="K157" i="123"/>
  <c r="K156" i="123"/>
  <c r="K153" i="123"/>
  <c r="L168" i="123" l="1"/>
  <c r="N153" i="123"/>
</calcChain>
</file>

<file path=xl/sharedStrings.xml><?xml version="1.0" encoding="utf-8"?>
<sst xmlns="http://schemas.openxmlformats.org/spreadsheetml/2006/main" count="1008" uniqueCount="488">
  <si>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</si>
  <si>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</si>
  <si>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</si>
  <si>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</si>
  <si>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</si>
  <si>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</si>
  <si>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</si>
  <si>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</si>
  <si>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</si>
  <si>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</si>
  <si>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</si>
  <si>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</si>
  <si>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</si>
  <si>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</si>
  <si>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</si>
  <si>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</si>
  <si>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</si>
  <si>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</si>
  <si>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</si>
  <si>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</si>
  <si>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</si>
  <si>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</si>
  <si>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</si>
  <si>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</si>
  <si>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</si>
  <si>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</si>
  <si>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</si>
  <si>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</si>
  <si>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</si>
  <si>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</si>
  <si>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</si>
  <si>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</si>
  <si>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</si>
  <si>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</si>
  <si>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</si>
  <si>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</si>
  <si>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</si>
  <si>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</si>
  <si>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</si>
  <si>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</si>
  <si>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</si>
  <si>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</si>
  <si>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</si>
  <si>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</si>
  <si>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</si>
  <si>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</si>
  <si>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</si>
  <si>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</si>
  <si>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</si>
  <si>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</si>
  <si>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</si>
  <si>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</si>
  <si>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</si>
  <si>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</si>
  <si>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</si>
  <si>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</si>
  <si>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</si>
  <si>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</si>
  <si>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</si>
  <si>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</si>
  <si>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</si>
  <si>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</si>
  <si>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</si>
  <si>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</si>
  <si>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</si>
  <si>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</si>
  <si>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</si>
  <si>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</si>
  <si>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</si>
  <si>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</si>
  <si>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</si>
  <si>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</si>
  <si>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</si>
  <si>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</si>
  <si>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</si>
  <si>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</si>
  <si>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</si>
  <si>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</si>
  <si>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</si>
  <si>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</si>
  <si>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</si>
  <si>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</si>
  <si>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</si>
  <si>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</si>
  <si>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</si>
  <si>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</si>
  <si>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</si>
  <si>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</si>
  <si>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</si>
  <si>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</si>
  <si>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</si>
  <si>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</si>
  <si>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</si>
  <si>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</si>
  <si>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</si>
  <si>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</si>
  <si>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</si>
  <si>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</si>
  <si>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</si>
  <si>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</si>
  <si>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</si>
  <si>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</si>
  <si>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</si>
  <si>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</si>
  <si>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</si>
  <si>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</si>
  <si>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</si>
  <si>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</si>
  <si>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</si>
  <si>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</si>
  <si>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</si>
  <si>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</si>
  <si>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</si>
  <si>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</si>
  <si>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</si>
  <si>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</si>
  <si>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</si>
  <si>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</si>
  <si>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</si>
  <si>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</si>
  <si>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</si>
  <si>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</si>
  <si>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</si>
  <si>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</si>
  <si>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</si>
  <si>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</si>
  <si>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</si>
  <si>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</si>
  <si>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</si>
  <si>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</si>
  <si>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</si>
  <si>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</si>
  <si>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</si>
  <si>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</si>
  <si>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</si>
  <si>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</si>
  <si>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</si>
  <si>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</si>
  <si>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HERNANDEZ JIMENEZ JUAN MANUEL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</si>
  <si>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</si>
  <si>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</si>
  <si>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</si>
  <si>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</si>
  <si>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</si>
  <si>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</si>
  <si>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</si>
  <si>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</si>
  <si>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</si>
  <si>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</si>
  <si>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</si>
  <si>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</si>
  <si>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</si>
  <si>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</si>
  <si>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</si>
  <si>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</si>
  <si>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</si>
  <si>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</si>
  <si>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</si>
  <si>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</si>
  <si>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</si>
  <si>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</si>
  <si>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</si>
  <si>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</si>
  <si>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</si>
  <si>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</si>
  <si>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</si>
  <si>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</si>
  <si>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</si>
  <si>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</si>
  <si>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</si>
  <si>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</si>
  <si>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</si>
  <si>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</si>
  <si>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</si>
  <si>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</si>
  <si>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</si>
  <si>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</si>
  <si>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</si>
  <si>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</si>
  <si>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</si>
  <si>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</si>
  <si>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</si>
  <si>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</si>
  <si>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</si>
  <si>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</si>
  <si>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</si>
  <si>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</si>
  <si>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</si>
  <si>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</si>
  <si>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</si>
  <si>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</si>
  <si>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</si>
  <si>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</si>
  <si>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</si>
  <si>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</si>
  <si>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</si>
  <si>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</si>
  <si>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</si>
  <si>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</si>
  <si>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</si>
  <si>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</si>
  <si>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</si>
  <si>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</si>
  <si>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</si>
  <si>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</si>
  <si>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</si>
  <si>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</si>
  <si>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</si>
  <si>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</si>
  <si>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</si>
  <si>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</si>
  <si>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</si>
  <si>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</si>
  <si>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</si>
  <si>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</si>
  <si>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</si>
  <si>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</si>
  <si>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</si>
  <si>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</si>
  <si>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</si>
  <si>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</si>
  <si>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</si>
  <si>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</si>
  <si>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</si>
  <si>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</si>
  <si>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</si>
  <si>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</si>
  <si>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</si>
  <si>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</si>
  <si>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</si>
  <si>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</si>
  <si>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</si>
  <si>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</si>
  <si>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</si>
  <si>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</si>
  <si>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</si>
  <si>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</si>
  <si>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</si>
  <si>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</si>
  <si>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</si>
  <si>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</si>
  <si>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</si>
  <si>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</si>
  <si>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</si>
  <si>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</si>
  <si>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</si>
  <si>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</si>
  <si>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DONATO FIGUEROA CRISANTO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</si>
  <si>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</si>
  <si>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</si>
  <si>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</si>
  <si>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</si>
  <si>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</si>
  <si>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</si>
  <si>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</si>
  <si>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</si>
  <si>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</si>
  <si>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</si>
  <si>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</si>
  <si>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</si>
  <si>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</si>
  <si>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</si>
  <si>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</si>
  <si>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</si>
  <si>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</si>
  <si>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</si>
  <si>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</si>
  <si>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</si>
  <si>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</si>
  <si>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</si>
  <si>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</si>
  <si>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</si>
  <si>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</si>
  <si>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</si>
  <si>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</si>
  <si>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</si>
  <si>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</si>
  <si>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</si>
  <si>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</si>
  <si>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</si>
  <si>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</si>
  <si>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</si>
  <si>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</si>
  <si>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</si>
  <si>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</si>
  <si>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</si>
  <si>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</si>
  <si>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</si>
  <si>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</si>
  <si>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</si>
  <si>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</si>
  <si>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</si>
  <si>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</si>
  <si>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</si>
  <si>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</si>
  <si>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</si>
  <si>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</si>
  <si>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</si>
  <si>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</si>
  <si>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</si>
  <si>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AUX. DE MODULO DE MAQUINARIA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</si>
  <si>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</si>
  <si>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</si>
  <si>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</si>
  <si>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</si>
  <si>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</si>
  <si>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</si>
  <si>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</si>
  <si>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</si>
  <si>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</si>
  <si>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</si>
  <si>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</si>
  <si>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</si>
  <si>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NOMINA DE DIETAS 1A QUINCENA DE FEBRERO  DE 2020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</si>
  <si>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</si>
  <si>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</si>
  <si>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</si>
  <si>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</si>
  <si>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</si>
  <si>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</si>
  <si>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</si>
  <si>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</si>
  <si>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</si>
  <si>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</si>
  <si>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</si>
  <si>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</si>
  <si>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</si>
  <si>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</si>
  <si>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</si>
  <si>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</si>
  <si>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</si>
  <si>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</si>
  <si>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</si>
  <si>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</si>
  <si>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</si>
  <si>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</si>
  <si>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</si>
  <si>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</si>
  <si>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</si>
  <si>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</si>
  <si>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</si>
  <si>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</si>
  <si>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</si>
  <si>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</si>
  <si>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</si>
  <si>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</si>
  <si>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</si>
  <si>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</si>
  <si>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</si>
  <si>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</si>
  <si>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</si>
  <si>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</si>
  <si>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</si>
  <si>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</si>
  <si>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</si>
  <si>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</si>
  <si>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</si>
  <si>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</si>
  <si>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</si>
  <si>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</si>
  <si>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</si>
  <si>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</si>
  <si>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</si>
  <si>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</si>
  <si>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</si>
  <si>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</si>
  <si>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</si>
  <si>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</si>
  <si>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</si>
  <si>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</si>
  <si>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NOMINA 1A QUINCENA DE FEBRERO DE 2020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</si>
  <si>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</si>
  <si>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</si>
  <si>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</si>
  <si>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</si>
  <si>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</si>
  <si>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</si>
  <si>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</si>
  <si>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</si>
  <si>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</si>
  <si>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</si>
  <si>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</si>
  <si>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</si>
  <si>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</si>
  <si>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</si>
  <si>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</si>
  <si>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</si>
  <si>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</si>
  <si>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</si>
  <si>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</si>
  <si>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</si>
  <si>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</si>
  <si>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</si>
  <si>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</si>
  <si>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</si>
  <si>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</si>
  <si>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</si>
  <si>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</si>
  <si>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</si>
  <si>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</si>
  <si>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</si>
  <si>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</si>
  <si>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</si>
  <si>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</si>
  <si>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</si>
  <si>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</si>
  <si>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</si>
  <si>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</si>
  <si>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</si>
  <si>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</si>
  <si>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</si>
  <si>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</si>
  <si>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</si>
  <si>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</si>
  <si>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</si>
  <si>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</si>
  <si>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</si>
  <si>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</si>
  <si>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</si>
  <si>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</si>
  <si>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</si>
  <si>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</si>
  <si>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</si>
  <si>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</si>
  <si>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</si>
  <si>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</si>
  <si>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</si>
  <si>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</si>
  <si>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</si>
  <si>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</si>
  <si>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</si>
  <si>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</si>
  <si>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</si>
  <si>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</si>
  <si>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</si>
  <si>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</si>
  <si>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</si>
  <si>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</si>
  <si>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</si>
  <si>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</si>
  <si>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</si>
  <si>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</si>
  <si>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</si>
  <si>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</si>
  <si>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</si>
  <si>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</si>
  <si>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</si>
  <si>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</si>
  <si>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</si>
  <si>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</si>
  <si>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</si>
  <si>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</si>
  <si>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</si>
  <si>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</si>
  <si>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</si>
  <si>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</si>
  <si>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</si>
  <si>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</si>
  <si>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</si>
  <si>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</si>
  <si>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</si>
  <si>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</si>
  <si>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</si>
  <si>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</si>
  <si>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</si>
  <si>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</si>
  <si>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</si>
  <si>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</si>
  <si>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</si>
  <si>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</si>
  <si>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</si>
  <si>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</si>
  <si>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</si>
  <si>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</si>
  <si>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</si>
  <si>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</si>
  <si>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</si>
  <si>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</si>
  <si>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</si>
  <si>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</si>
  <si>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</si>
  <si>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</si>
  <si>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</si>
  <si>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NOMINA 1A QUINCENA DEL MES FEBRERO DE  2020</t>
  </si>
  <si>
    <t>SUELDOS 1A QUINCENA DEL MES FEBRERO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</si>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</sst>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center"/>
      <protection locked="0"/>
    </xf>
    <xf numFmtId="43" fontId="15" fillId="0" borderId="2" xfId="2" applyFont="1" applyFill="1" applyBorder="1" applyAlignment="1" applyProtection="1">
      <alignment horizontal="right"/>
    </xf>
    <xf numFmtId="168" fontId="15" fillId="0" borderId="2" xfId="2" applyNumberFormat="1" applyFont="1" applyBorder="1" applyAlignment="1" applyProtection="1">
      <alignment horizontal="right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43" fontId="15" fillId="0" borderId="3" xfId="2" applyFont="1" applyFill="1" applyBorder="1" applyAlignment="1" applyProtection="1">
      <alignment horizontal="right"/>
    </xf>
    <xf numFmtId="0" fontId="16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6" fillId="0" borderId="3" xfId="0" applyFont="1" applyFill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left"/>
      <protection hidden="1"/>
    </xf>
    <xf numFmtId="0" fontId="16" fillId="0" borderId="16" xfId="0" applyFont="1" applyFill="1" applyBorder="1" applyAlignment="1" applyProtection="1">
      <alignment horizontal="center"/>
      <protection hidden="1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6" xfId="0" applyFont="1" applyFill="1" applyBorder="1" applyAlignment="1" applyProtection="1">
      <alignment horizontal="left" wrapText="1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168" fontId="15" fillId="0" borderId="16" xfId="2" applyNumberFormat="1" applyFont="1" applyFill="1" applyBorder="1" applyAlignment="1" applyProtection="1">
      <alignment horizontal="right"/>
      <protection hidden="1"/>
    </xf>
    <xf numFmtId="0" fontId="15" fillId="0" borderId="2" xfId="0" applyFont="1" applyFill="1" applyBorder="1" applyAlignment="1" applyProtection="1">
      <alignment horizontal="left" wrapText="1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0" fontId="19" fillId="0" borderId="2" xfId="0" applyFont="1" applyBorder="1" applyAlignment="1" applyProtection="1">
      <alignment horizontal="left" wrapText="1"/>
      <protection locked="0"/>
    </xf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5" fillId="0" borderId="2" xfId="2" applyFont="1" applyBorder="1" applyAlignment="1" applyProtection="1">
      <alignment horizontal="right"/>
      <protection hidden="1"/>
    </xf>
    <xf numFmtId="43" fontId="15" fillId="0" borderId="2" xfId="2" applyFont="1" applyFill="1" applyBorder="1" applyAlignment="1" applyProtection="1">
      <alignment horizontal="right"/>
      <protection hidden="1"/>
    </xf>
    <xf numFmtId="43" fontId="16" fillId="0" borderId="3" xfId="2" applyFont="1" applyFill="1" applyBorder="1" applyAlignment="1" applyProtection="1">
      <alignment horizontal="center"/>
      <protection hidden="1"/>
    </xf>
    <xf numFmtId="43" fontId="15" fillId="0" borderId="16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P42"/>
  <sheetViews>
    <sheetView tabSelected="1" workbookViewId="0">
      <selection activeCell="F12" sqref="F12"/>
    </sheetView>
  </sheetViews>
  <sheetFormatPr baseColWidth="10" defaultRowHeight="12.75" x14ac:dyDescent="0.2"/>
  <cols>
    <col min="1" max="1" width="5.85546875" style="15" customWidth="1"/>
    <col min="2" max="2" width="5.28515625" style="330" customWidth="1"/>
    <col min="3" max="3" width="4.42578125" style="33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1"/>
      <c r="C2" s="332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63" t="s">
        <v>12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5"/>
    </row>
    <row r="4" spans="2:16" ht="22.5" x14ac:dyDescent="0.45">
      <c r="B4" s="469" t="s">
        <v>172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1"/>
    </row>
    <row r="5" spans="2:16" ht="19.5" x14ac:dyDescent="0.4">
      <c r="B5" s="466" t="s">
        <v>313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8"/>
    </row>
    <row r="6" spans="2:16" ht="15" x14ac:dyDescent="0.2">
      <c r="B6" s="458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60"/>
      <c r="N6" s="129"/>
    </row>
    <row r="7" spans="2:16" x14ac:dyDescent="0.2">
      <c r="B7" s="333"/>
      <c r="C7" s="333" t="s">
        <v>314</v>
      </c>
      <c r="D7" s="92"/>
      <c r="E7" s="92"/>
      <c r="F7" s="93" t="s">
        <v>4</v>
      </c>
      <c r="G7" s="93"/>
      <c r="H7" s="94"/>
      <c r="I7" s="461"/>
      <c r="J7" s="462"/>
      <c r="K7" s="462"/>
      <c r="L7" s="462"/>
      <c r="M7" s="462"/>
      <c r="N7" s="95"/>
    </row>
    <row r="8" spans="2:16" ht="12.75" customHeight="1" x14ac:dyDescent="0.2">
      <c r="B8" s="334" t="s">
        <v>3</v>
      </c>
      <c r="C8" s="334"/>
      <c r="D8" s="93"/>
      <c r="E8" s="93"/>
      <c r="F8" s="96" t="s">
        <v>5</v>
      </c>
      <c r="G8" s="97" t="s">
        <v>1</v>
      </c>
      <c r="H8" s="98" t="s">
        <v>158</v>
      </c>
      <c r="I8" s="98"/>
      <c r="J8" s="98" t="s">
        <v>162</v>
      </c>
      <c r="K8" s="98" t="s">
        <v>152</v>
      </c>
      <c r="L8" s="98"/>
      <c r="M8" s="98" t="s">
        <v>2</v>
      </c>
      <c r="N8" s="98"/>
    </row>
    <row r="9" spans="2:16" ht="15" x14ac:dyDescent="0.25">
      <c r="B9" s="335"/>
      <c r="C9" s="334" t="s">
        <v>315</v>
      </c>
      <c r="D9" s="99"/>
      <c r="E9" s="103" t="s">
        <v>10</v>
      </c>
      <c r="F9" s="93"/>
      <c r="G9" s="93" t="s">
        <v>160</v>
      </c>
      <c r="H9" s="97" t="s">
        <v>161</v>
      </c>
      <c r="I9" s="98" t="s">
        <v>151</v>
      </c>
      <c r="J9" s="97" t="s">
        <v>163</v>
      </c>
      <c r="K9" s="97" t="s">
        <v>153</v>
      </c>
      <c r="L9" s="97" t="s">
        <v>164</v>
      </c>
      <c r="M9" s="97" t="s">
        <v>154</v>
      </c>
      <c r="N9" s="98" t="s">
        <v>165</v>
      </c>
    </row>
    <row r="10" spans="2:16" ht="15" x14ac:dyDescent="0.25">
      <c r="B10" s="334"/>
      <c r="C10" s="334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36"/>
      <c r="C11" s="33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37" t="s">
        <v>316</v>
      </c>
      <c r="C12" s="337" t="s">
        <v>326</v>
      </c>
      <c r="D12" s="4" t="s">
        <v>188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29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37" t="s">
        <v>317</v>
      </c>
      <c r="C13" s="337" t="s">
        <v>326</v>
      </c>
      <c r="D13" s="4" t="s">
        <v>189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29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37" t="s">
        <v>318</v>
      </c>
      <c r="C14" s="337" t="s">
        <v>326</v>
      </c>
      <c r="D14" s="4" t="s">
        <v>190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29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37" t="s">
        <v>319</v>
      </c>
      <c r="C15" s="337" t="s">
        <v>326</v>
      </c>
      <c r="D15" s="4" t="s">
        <v>191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29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37" t="s">
        <v>320</v>
      </c>
      <c r="C16" s="337" t="s">
        <v>326</v>
      </c>
      <c r="D16" s="4" t="s">
        <v>192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29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37" t="s">
        <v>321</v>
      </c>
      <c r="C17" s="337" t="s">
        <v>326</v>
      </c>
      <c r="D17" s="4" t="s">
        <v>193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29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37" t="s">
        <v>322</v>
      </c>
      <c r="C18" s="337" t="s">
        <v>326</v>
      </c>
      <c r="D18" s="4" t="s">
        <v>194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29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37" t="s">
        <v>323</v>
      </c>
      <c r="C19" s="337" t="s">
        <v>326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29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37" t="s">
        <v>324</v>
      </c>
      <c r="C20" s="337" t="s">
        <v>326</v>
      </c>
      <c r="D20" s="4" t="s">
        <v>195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29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37" t="s">
        <v>325</v>
      </c>
      <c r="C21" s="337" t="s">
        <v>326</v>
      </c>
      <c r="D21" s="4" t="s">
        <v>196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29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37"/>
      <c r="C22" s="337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38"/>
      <c r="C23" s="33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6" t="s">
        <v>69</v>
      </c>
      <c r="C24" s="457"/>
      <c r="D24" s="457"/>
      <c r="E24" s="457"/>
      <c r="F24" s="457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39"/>
      <c r="C25" s="339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39"/>
      <c r="C26" s="339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39"/>
      <c r="C27" s="339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39"/>
      <c r="C28" s="339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39"/>
      <c r="C29" s="339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197</v>
      </c>
      <c r="M33" s="15" t="s">
        <v>198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185</v>
      </c>
    </row>
    <row r="36" spans="2:13" x14ac:dyDescent="0.2">
      <c r="D36" s="33"/>
      <c r="F36" s="29"/>
    </row>
    <row r="37" spans="2:13" x14ac:dyDescent="0.2">
      <c r="B37" s="340"/>
      <c r="C37" s="34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4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1"/>
      <c r="E2" s="359"/>
      <c r="F2" s="47"/>
      <c r="G2" s="47"/>
      <c r="H2" s="47"/>
      <c r="I2" s="47"/>
      <c r="J2" s="47"/>
      <c r="K2" s="363"/>
      <c r="L2" s="47"/>
      <c r="M2" s="47"/>
      <c r="N2" s="47"/>
      <c r="O2" s="48"/>
      <c r="R2" s="52"/>
    </row>
    <row r="3" spans="4:19" ht="18" customHeight="1" x14ac:dyDescent="0.25">
      <c r="D3" s="479" t="s">
        <v>12</v>
      </c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80"/>
      <c r="R3" s="52"/>
    </row>
    <row r="4" spans="4:19" ht="18" customHeight="1" x14ac:dyDescent="0.25">
      <c r="D4" s="479" t="s">
        <v>172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80"/>
      <c r="R4" s="52"/>
    </row>
    <row r="5" spans="4:19" ht="18" customHeight="1" x14ac:dyDescent="0.25">
      <c r="D5" s="479" t="s">
        <v>370</v>
      </c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80"/>
      <c r="R5" s="52"/>
    </row>
    <row r="6" spans="4:19" ht="18" customHeight="1" x14ac:dyDescent="0.25">
      <c r="D6" s="479" t="s">
        <v>156</v>
      </c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80"/>
    </row>
    <row r="7" spans="4:19" x14ac:dyDescent="0.2">
      <c r="D7" s="342"/>
      <c r="E7" s="342" t="s">
        <v>314</v>
      </c>
      <c r="F7" s="105"/>
      <c r="G7" s="105"/>
      <c r="H7" s="97" t="s">
        <v>4</v>
      </c>
      <c r="I7" s="106"/>
      <c r="J7" s="475" t="s">
        <v>155</v>
      </c>
      <c r="K7" s="476"/>
      <c r="L7" s="475"/>
      <c r="M7" s="477"/>
      <c r="N7" s="477"/>
      <c r="O7" s="97"/>
    </row>
    <row r="8" spans="4:19" ht="12.75" customHeight="1" x14ac:dyDescent="0.2">
      <c r="D8" s="343" t="s">
        <v>3</v>
      </c>
      <c r="E8" s="343" t="s">
        <v>315</v>
      </c>
      <c r="F8" s="93"/>
      <c r="G8" s="93"/>
      <c r="H8" s="96" t="s">
        <v>5</v>
      </c>
      <c r="I8" s="97" t="s">
        <v>1</v>
      </c>
      <c r="J8" s="97" t="s">
        <v>158</v>
      </c>
      <c r="K8" s="364" t="s">
        <v>162</v>
      </c>
      <c r="L8" s="98"/>
      <c r="M8" s="98" t="s">
        <v>178</v>
      </c>
      <c r="N8" s="98" t="s">
        <v>161</v>
      </c>
      <c r="O8" s="93" t="s">
        <v>166</v>
      </c>
    </row>
    <row r="9" spans="4:19" ht="15" x14ac:dyDescent="0.25">
      <c r="D9" s="344"/>
      <c r="E9" s="343"/>
      <c r="F9" s="99"/>
      <c r="G9" s="99" t="s">
        <v>10</v>
      </c>
      <c r="H9" s="93"/>
      <c r="I9" s="93" t="s">
        <v>7</v>
      </c>
      <c r="J9" s="93" t="s">
        <v>161</v>
      </c>
      <c r="K9" s="365" t="s">
        <v>163</v>
      </c>
      <c r="L9" s="97" t="s">
        <v>164</v>
      </c>
      <c r="M9" s="97" t="s">
        <v>179</v>
      </c>
      <c r="N9" s="97" t="s">
        <v>167</v>
      </c>
      <c r="O9" s="93"/>
    </row>
    <row r="10" spans="4:19" ht="15" x14ac:dyDescent="0.25">
      <c r="D10" s="345"/>
      <c r="E10" s="345"/>
      <c r="F10" s="100" t="s">
        <v>14</v>
      </c>
      <c r="G10" s="100" t="s">
        <v>9</v>
      </c>
      <c r="H10" s="98"/>
      <c r="I10" s="98"/>
      <c r="J10" s="98"/>
      <c r="K10" s="366"/>
      <c r="L10" s="98"/>
      <c r="M10" s="98"/>
      <c r="N10" s="98"/>
      <c r="O10" s="98"/>
    </row>
    <row r="11" spans="4:19" s="18" customFormat="1" ht="15.75" x14ac:dyDescent="0.25">
      <c r="D11" s="346"/>
      <c r="E11" s="346"/>
      <c r="F11" s="142" t="s">
        <v>20</v>
      </c>
      <c r="G11" s="142"/>
      <c r="H11" s="142"/>
      <c r="I11" s="142"/>
      <c r="J11" s="142"/>
      <c r="K11" s="367"/>
      <c r="L11" s="142"/>
      <c r="M11" s="142"/>
      <c r="N11" s="142"/>
      <c r="O11" s="16"/>
    </row>
    <row r="12" spans="4:19" ht="32.1" customHeight="1" x14ac:dyDescent="0.2">
      <c r="D12" s="347" t="s">
        <v>327</v>
      </c>
      <c r="E12" s="347" t="s">
        <v>326</v>
      </c>
      <c r="F12" s="149" t="s">
        <v>201</v>
      </c>
      <c r="G12" s="149" t="s">
        <v>13</v>
      </c>
      <c r="H12" s="144">
        <v>15</v>
      </c>
      <c r="I12" s="147">
        <v>20972</v>
      </c>
      <c r="J12" s="147">
        <v>20972</v>
      </c>
      <c r="K12" s="36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47" t="s">
        <v>328</v>
      </c>
      <c r="E13" s="347" t="s">
        <v>326</v>
      </c>
      <c r="F13" s="149" t="s">
        <v>202</v>
      </c>
      <c r="G13" s="150" t="s">
        <v>203</v>
      </c>
      <c r="H13" s="144">
        <v>15</v>
      </c>
      <c r="I13" s="147">
        <v>4791</v>
      </c>
      <c r="J13" s="147">
        <v>4791</v>
      </c>
      <c r="K13" s="36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47" t="s">
        <v>329</v>
      </c>
      <c r="E14" s="347" t="s">
        <v>326</v>
      </c>
      <c r="F14" s="149" t="s">
        <v>217</v>
      </c>
      <c r="G14" s="149" t="s">
        <v>218</v>
      </c>
      <c r="H14" s="151">
        <v>15</v>
      </c>
      <c r="I14" s="152">
        <v>7423</v>
      </c>
      <c r="J14" s="153">
        <v>7423</v>
      </c>
      <c r="K14" s="36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47"/>
      <c r="E15" s="347"/>
      <c r="F15" s="143" t="s">
        <v>147</v>
      </c>
      <c r="G15" s="154"/>
      <c r="H15" s="155"/>
      <c r="I15" s="156"/>
      <c r="J15" s="157"/>
      <c r="K15" s="369"/>
      <c r="L15" s="148"/>
      <c r="M15" s="147"/>
      <c r="N15" s="147"/>
      <c r="O15" s="19"/>
      <c r="R15" s="52"/>
      <c r="S15" s="53"/>
    </row>
    <row r="16" spans="4:19" ht="32.1" customHeight="1" x14ac:dyDescent="0.2">
      <c r="D16" s="347" t="s">
        <v>330</v>
      </c>
      <c r="E16" s="347" t="s">
        <v>326</v>
      </c>
      <c r="F16" s="149" t="s">
        <v>214</v>
      </c>
      <c r="G16" s="149" t="s">
        <v>19</v>
      </c>
      <c r="H16" s="144">
        <v>15</v>
      </c>
      <c r="I16" s="147">
        <v>9367</v>
      </c>
      <c r="J16" s="147">
        <v>9367</v>
      </c>
      <c r="K16" s="36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47" t="s">
        <v>331</v>
      </c>
      <c r="E17" s="347" t="s">
        <v>326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6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47"/>
      <c r="E18" s="347"/>
      <c r="F18" s="143" t="s">
        <v>101</v>
      </c>
      <c r="G18" s="149"/>
      <c r="H18" s="144"/>
      <c r="I18" s="147"/>
      <c r="J18" s="147"/>
      <c r="K18" s="368"/>
      <c r="L18" s="147"/>
      <c r="M18" s="147"/>
      <c r="N18" s="147"/>
      <c r="O18" s="19"/>
      <c r="R18" s="52"/>
      <c r="S18" s="53"/>
    </row>
    <row r="19" spans="4:19" ht="32.1" customHeight="1" x14ac:dyDescent="0.2">
      <c r="D19" s="347" t="s">
        <v>332</v>
      </c>
      <c r="E19" s="347" t="s">
        <v>326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6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47"/>
      <c r="E20" s="347"/>
      <c r="F20" s="143" t="s">
        <v>21</v>
      </c>
      <c r="G20" s="149"/>
      <c r="H20" s="144"/>
      <c r="I20" s="147"/>
      <c r="J20" s="147"/>
      <c r="K20" s="368"/>
      <c r="L20" s="147"/>
      <c r="M20" s="147"/>
      <c r="N20" s="147"/>
      <c r="O20" s="19"/>
      <c r="R20" s="52"/>
      <c r="S20" s="53"/>
    </row>
    <row r="21" spans="4:19" ht="32.1" customHeight="1" x14ac:dyDescent="0.2">
      <c r="D21" s="347" t="s">
        <v>333</v>
      </c>
      <c r="E21" s="347" t="s">
        <v>326</v>
      </c>
      <c r="F21" s="149" t="s">
        <v>145</v>
      </c>
      <c r="G21" s="149" t="s">
        <v>253</v>
      </c>
      <c r="H21" s="158">
        <v>15</v>
      </c>
      <c r="I21" s="147">
        <v>2868</v>
      </c>
      <c r="J21" s="147">
        <v>2868</v>
      </c>
      <c r="K21" s="36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47"/>
      <c r="E22" s="347"/>
      <c r="F22" s="143" t="s">
        <v>102</v>
      </c>
      <c r="G22" s="149"/>
      <c r="H22" s="144"/>
      <c r="I22" s="147"/>
      <c r="J22" s="147"/>
      <c r="K22" s="368"/>
      <c r="L22" s="147"/>
      <c r="M22" s="147"/>
      <c r="N22" s="147"/>
      <c r="O22" s="19"/>
      <c r="R22" s="52"/>
      <c r="S22" s="53"/>
    </row>
    <row r="23" spans="4:19" ht="32.1" customHeight="1" x14ac:dyDescent="0.2">
      <c r="D23" s="347" t="s">
        <v>334</v>
      </c>
      <c r="E23" s="347" t="s">
        <v>326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6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47"/>
      <c r="E24" s="347"/>
      <c r="F24" s="143" t="s">
        <v>94</v>
      </c>
      <c r="G24" s="149"/>
      <c r="H24" s="144"/>
      <c r="I24" s="147"/>
      <c r="J24" s="147"/>
      <c r="K24" s="368"/>
      <c r="L24" s="147"/>
      <c r="M24" s="147"/>
      <c r="N24" s="147"/>
      <c r="O24" s="19"/>
      <c r="R24" s="52"/>
      <c r="S24" s="53"/>
    </row>
    <row r="25" spans="4:19" ht="32.1" customHeight="1" x14ac:dyDescent="0.2">
      <c r="D25" s="347" t="s">
        <v>336</v>
      </c>
      <c r="E25" s="347" t="s">
        <v>326</v>
      </c>
      <c r="F25" s="149" t="s">
        <v>149</v>
      </c>
      <c r="G25" s="149" t="s">
        <v>71</v>
      </c>
      <c r="H25" s="144">
        <v>15</v>
      </c>
      <c r="I25" s="147">
        <v>3758</v>
      </c>
      <c r="J25" s="147">
        <v>3758</v>
      </c>
      <c r="K25" s="36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47" t="s">
        <v>337</v>
      </c>
      <c r="E26" s="347" t="s">
        <v>326</v>
      </c>
      <c r="F26" s="159" t="s">
        <v>136</v>
      </c>
      <c r="G26" s="149" t="s">
        <v>137</v>
      </c>
      <c r="H26" s="144">
        <v>14</v>
      </c>
      <c r="I26" s="146">
        <v>2284</v>
      </c>
      <c r="J26" s="154">
        <v>2131.73</v>
      </c>
      <c r="K26" s="36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2131.73</v>
      </c>
      <c r="O26" s="19"/>
      <c r="R26" s="52"/>
      <c r="S26" s="53"/>
    </row>
    <row r="27" spans="4:19" ht="32.1" customHeight="1" x14ac:dyDescent="0.2">
      <c r="D27" s="347" t="s">
        <v>338</v>
      </c>
      <c r="E27" s="347" t="s">
        <v>326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6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47"/>
      <c r="E28" s="347"/>
      <c r="F28" s="143" t="s">
        <v>78</v>
      </c>
      <c r="G28" s="149"/>
      <c r="H28" s="144"/>
      <c r="I28" s="147"/>
      <c r="J28" s="147"/>
      <c r="K28" s="368"/>
      <c r="L28" s="147"/>
      <c r="M28" s="147"/>
      <c r="N28" s="147"/>
      <c r="O28" s="19"/>
      <c r="R28" s="52"/>
      <c r="S28" s="53"/>
    </row>
    <row r="29" spans="4:19" ht="32.1" customHeight="1" x14ac:dyDescent="0.2">
      <c r="D29" s="347" t="s">
        <v>339</v>
      </c>
      <c r="E29" s="347" t="s">
        <v>326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6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47"/>
      <c r="E30" s="347"/>
      <c r="F30" s="143" t="s">
        <v>24</v>
      </c>
      <c r="G30" s="149"/>
      <c r="H30" s="144"/>
      <c r="I30" s="147"/>
      <c r="J30" s="147"/>
      <c r="K30" s="368"/>
      <c r="L30" s="147"/>
      <c r="M30" s="147"/>
      <c r="N30" s="147"/>
      <c r="O30" s="19"/>
      <c r="R30" s="52"/>
      <c r="S30" s="53"/>
    </row>
    <row r="31" spans="4:19" ht="32.1" customHeight="1" x14ac:dyDescent="0.2">
      <c r="D31" s="347" t="s">
        <v>340</v>
      </c>
      <c r="E31" s="347" t="s">
        <v>326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6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47"/>
      <c r="E32" s="347"/>
      <c r="F32" s="143" t="s">
        <v>285</v>
      </c>
      <c r="G32" s="149"/>
      <c r="H32" s="144"/>
      <c r="I32" s="147"/>
      <c r="J32" s="147"/>
      <c r="K32" s="368"/>
      <c r="L32" s="147"/>
      <c r="M32" s="147"/>
      <c r="N32" s="147"/>
      <c r="O32" s="19"/>
      <c r="R32" s="52"/>
      <c r="S32" s="53"/>
    </row>
    <row r="33" spans="2:19" ht="43.5" customHeight="1" x14ac:dyDescent="0.2">
      <c r="D33" s="347" t="s">
        <v>341</v>
      </c>
      <c r="E33" s="347" t="s">
        <v>326</v>
      </c>
      <c r="F33" s="149" t="s">
        <v>80</v>
      </c>
      <c r="G33" s="150" t="s">
        <v>286</v>
      </c>
      <c r="H33" s="144">
        <v>15</v>
      </c>
      <c r="I33" s="147">
        <v>3758</v>
      </c>
      <c r="J33" s="147">
        <v>3758</v>
      </c>
      <c r="K33" s="36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48"/>
      <c r="E34" s="360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75932.73</v>
      </c>
      <c r="K34" s="370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74" t="s">
        <v>12</v>
      </c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R35" s="52"/>
      <c r="S35" s="53"/>
    </row>
    <row r="36" spans="2:19" ht="21.95" customHeight="1" x14ac:dyDescent="0.25">
      <c r="B36" s="37"/>
      <c r="C36" s="37"/>
      <c r="D36" s="474" t="s">
        <v>172</v>
      </c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R36" s="52"/>
      <c r="S36" s="53"/>
    </row>
    <row r="37" spans="2:19" ht="21.95" customHeight="1" x14ac:dyDescent="0.25">
      <c r="B37" s="37"/>
      <c r="C37" s="37"/>
      <c r="D37" s="474" t="str">
        <f>D5</f>
        <v>NOMINA 1A QUINCENA DE FEBRERO DE 2020</v>
      </c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R37" s="52"/>
      <c r="S37" s="53"/>
    </row>
    <row r="38" spans="2:19" ht="21.95" customHeight="1" x14ac:dyDescent="0.25">
      <c r="B38" s="37"/>
      <c r="C38" s="37"/>
      <c r="D38" s="474" t="s">
        <v>156</v>
      </c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R38" s="52"/>
      <c r="S38" s="53"/>
    </row>
    <row r="39" spans="2:19" ht="18.75" customHeight="1" x14ac:dyDescent="0.2">
      <c r="B39" s="37"/>
      <c r="C39" s="37"/>
      <c r="D39" s="342"/>
      <c r="E39" s="342" t="s">
        <v>314</v>
      </c>
      <c r="F39" s="105"/>
      <c r="G39" s="105"/>
      <c r="H39" s="97" t="s">
        <v>4</v>
      </c>
      <c r="I39" s="106"/>
      <c r="J39" s="475" t="s">
        <v>155</v>
      </c>
      <c r="K39" s="476"/>
      <c r="L39" s="475"/>
      <c r="M39" s="477"/>
      <c r="N39" s="477"/>
      <c r="O39" s="97"/>
      <c r="R39" s="52"/>
      <c r="S39" s="53"/>
    </row>
    <row r="40" spans="2:19" ht="12" customHeight="1" x14ac:dyDescent="0.2">
      <c r="B40" s="37"/>
      <c r="C40" s="37"/>
      <c r="D40" s="343" t="s">
        <v>3</v>
      </c>
      <c r="E40" s="343" t="s">
        <v>315</v>
      </c>
      <c r="F40" s="93"/>
      <c r="G40" s="93"/>
      <c r="H40" s="96" t="s">
        <v>5</v>
      </c>
      <c r="I40" s="97" t="s">
        <v>1</v>
      </c>
      <c r="J40" s="97" t="s">
        <v>158</v>
      </c>
      <c r="K40" s="364" t="s">
        <v>162</v>
      </c>
      <c r="L40" s="98"/>
      <c r="M40" s="98" t="s">
        <v>178</v>
      </c>
      <c r="N40" s="98" t="s">
        <v>161</v>
      </c>
      <c r="O40" s="93" t="s">
        <v>166</v>
      </c>
      <c r="R40" s="52"/>
      <c r="S40" s="53"/>
    </row>
    <row r="41" spans="2:19" ht="18.75" customHeight="1" x14ac:dyDescent="0.25">
      <c r="B41" s="37"/>
      <c r="C41" s="37"/>
      <c r="D41" s="344"/>
      <c r="E41" s="343"/>
      <c r="F41" s="99"/>
      <c r="G41" s="99" t="s">
        <v>10</v>
      </c>
      <c r="H41" s="93"/>
      <c r="I41" s="93" t="s">
        <v>7</v>
      </c>
      <c r="J41" s="93" t="s">
        <v>161</v>
      </c>
      <c r="K41" s="365" t="s">
        <v>163</v>
      </c>
      <c r="L41" s="97" t="s">
        <v>164</v>
      </c>
      <c r="M41" s="97" t="s">
        <v>179</v>
      </c>
      <c r="N41" s="97" t="s">
        <v>167</v>
      </c>
      <c r="O41" s="93"/>
      <c r="R41" s="52"/>
      <c r="S41" s="53"/>
    </row>
    <row r="42" spans="2:19" ht="14.25" customHeight="1" x14ac:dyDescent="0.25">
      <c r="B42" s="37"/>
      <c r="C42" s="37"/>
      <c r="D42" s="344"/>
      <c r="E42" s="343"/>
      <c r="F42" s="100" t="s">
        <v>14</v>
      </c>
      <c r="G42" s="100" t="s">
        <v>9</v>
      </c>
      <c r="H42" s="98"/>
      <c r="I42" s="98"/>
      <c r="J42" s="98"/>
      <c r="K42" s="366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44"/>
      <c r="E43" s="343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49"/>
      <c r="E44" s="349"/>
      <c r="F44" s="142" t="s">
        <v>228</v>
      </c>
      <c r="G44" s="142"/>
      <c r="H44" s="142"/>
      <c r="I44" s="142"/>
      <c r="J44" s="142"/>
      <c r="K44" s="367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50" t="s">
        <v>342</v>
      </c>
      <c r="E45" s="350" t="s">
        <v>335</v>
      </c>
      <c r="F45" s="268" t="s">
        <v>216</v>
      </c>
      <c r="G45" s="269" t="s">
        <v>283</v>
      </c>
      <c r="H45" s="270">
        <v>15</v>
      </c>
      <c r="I45" s="162">
        <v>6619</v>
      </c>
      <c r="J45" s="147">
        <v>6619</v>
      </c>
      <c r="K45" s="36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47" t="s">
        <v>343</v>
      </c>
      <c r="E46" s="347" t="s">
        <v>326</v>
      </c>
      <c r="F46" s="145" t="s">
        <v>131</v>
      </c>
      <c r="G46" s="266" t="s">
        <v>132</v>
      </c>
      <c r="H46" s="267">
        <v>15</v>
      </c>
      <c r="I46" s="146">
        <v>3548</v>
      </c>
      <c r="J46" s="146">
        <v>3548</v>
      </c>
      <c r="K46" s="36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47"/>
      <c r="E47" s="347"/>
      <c r="F47" s="143" t="s">
        <v>25</v>
      </c>
      <c r="G47" s="149"/>
      <c r="H47" s="144"/>
      <c r="I47" s="147"/>
      <c r="J47" s="147"/>
      <c r="K47" s="368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47" t="s">
        <v>344</v>
      </c>
      <c r="E48" s="347" t="s">
        <v>326</v>
      </c>
      <c r="F48" s="149" t="s">
        <v>219</v>
      </c>
      <c r="G48" s="149" t="s">
        <v>26</v>
      </c>
      <c r="H48" s="144">
        <v>15</v>
      </c>
      <c r="I48" s="147">
        <v>13901</v>
      </c>
      <c r="J48" s="147">
        <v>13901</v>
      </c>
      <c r="K48" s="36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47" t="s">
        <v>345</v>
      </c>
      <c r="E49" s="347" t="s">
        <v>326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6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47" t="s">
        <v>346</v>
      </c>
      <c r="E50" s="347" t="s">
        <v>335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6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47" t="s">
        <v>347</v>
      </c>
      <c r="E51" s="347" t="s">
        <v>326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6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47"/>
      <c r="E52" s="347"/>
      <c r="F52" s="143" t="s">
        <v>91</v>
      </c>
      <c r="G52" s="149"/>
      <c r="H52" s="144"/>
      <c r="I52" s="147"/>
      <c r="J52" s="147"/>
      <c r="K52" s="368"/>
      <c r="L52" s="147"/>
      <c r="M52" s="147"/>
      <c r="N52" s="147"/>
      <c r="O52" s="19"/>
      <c r="R52" s="52"/>
      <c r="S52" s="53"/>
    </row>
    <row r="53" spans="2:19" ht="43.5" customHeight="1" x14ac:dyDescent="0.2">
      <c r="D53" s="347" t="s">
        <v>348</v>
      </c>
      <c r="E53" s="347" t="s">
        <v>326</v>
      </c>
      <c r="F53" s="149" t="s">
        <v>57</v>
      </c>
      <c r="G53" s="150" t="s">
        <v>220</v>
      </c>
      <c r="H53" s="144">
        <v>15</v>
      </c>
      <c r="I53" s="147">
        <v>3758</v>
      </c>
      <c r="J53" s="147">
        <v>3758</v>
      </c>
      <c r="K53" s="36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47"/>
      <c r="E54" s="347"/>
      <c r="F54" s="143" t="s">
        <v>29</v>
      </c>
      <c r="G54" s="149"/>
      <c r="H54" s="144"/>
      <c r="I54" s="147"/>
      <c r="J54" s="147"/>
      <c r="K54" s="368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47" t="s">
        <v>349</v>
      </c>
      <c r="E55" s="347" t="s">
        <v>326</v>
      </c>
      <c r="F55" s="149" t="s">
        <v>176</v>
      </c>
      <c r="G55" s="149" t="s">
        <v>30</v>
      </c>
      <c r="H55" s="144">
        <v>15</v>
      </c>
      <c r="I55" s="147">
        <v>8206</v>
      </c>
      <c r="J55" s="147">
        <v>8206</v>
      </c>
      <c r="K55" s="36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47" t="s">
        <v>350</v>
      </c>
      <c r="E56" s="347" t="s">
        <v>326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0</v>
      </c>
      <c r="K56" s="36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0</v>
      </c>
      <c r="O56" s="19"/>
      <c r="R56" s="52"/>
      <c r="S56" s="53"/>
    </row>
    <row r="57" spans="2:19" ht="36.950000000000003" customHeight="1" x14ac:dyDescent="0.2">
      <c r="D57" s="347" t="s">
        <v>351</v>
      </c>
      <c r="E57" s="347" t="s">
        <v>326</v>
      </c>
      <c r="F57" s="149" t="s">
        <v>212</v>
      </c>
      <c r="G57" s="149" t="s">
        <v>72</v>
      </c>
      <c r="H57" s="144">
        <v>15</v>
      </c>
      <c r="I57" s="147">
        <v>6016</v>
      </c>
      <c r="J57" s="147">
        <v>6016</v>
      </c>
      <c r="K57" s="36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47"/>
      <c r="E58" s="347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54528</v>
      </c>
      <c r="K58" s="371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8" t="s">
        <v>12</v>
      </c>
      <c r="E59" s="478"/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R59" s="52"/>
      <c r="S59" s="53"/>
    </row>
    <row r="60" spans="2:19" ht="21.95" customHeight="1" x14ac:dyDescent="0.3">
      <c r="B60" s="37"/>
      <c r="C60" s="37"/>
      <c r="D60" s="478" t="s">
        <v>172</v>
      </c>
      <c r="E60" s="478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R60" s="52"/>
      <c r="S60" s="53"/>
    </row>
    <row r="61" spans="2:19" ht="21.95" customHeight="1" x14ac:dyDescent="0.3">
      <c r="B61" s="37"/>
      <c r="C61" s="37"/>
      <c r="D61" s="478" t="str">
        <f>D37</f>
        <v>NOMINA 1A QUINCENA DE FEBRERO DE 2020</v>
      </c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R61" s="52"/>
      <c r="S61" s="53"/>
    </row>
    <row r="62" spans="2:19" ht="21.95" customHeight="1" x14ac:dyDescent="0.3">
      <c r="B62" s="37"/>
      <c r="C62" s="37"/>
      <c r="D62" s="478" t="s">
        <v>156</v>
      </c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R62" s="52"/>
      <c r="S62" s="53"/>
    </row>
    <row r="63" spans="2:19" ht="21.95" customHeight="1" x14ac:dyDescent="0.2">
      <c r="B63" s="37"/>
      <c r="C63" s="37"/>
      <c r="D63" s="342"/>
      <c r="E63" s="342" t="s">
        <v>314</v>
      </c>
      <c r="F63" s="105"/>
      <c r="G63" s="105"/>
      <c r="H63" s="97" t="s">
        <v>4</v>
      </c>
      <c r="I63" s="106"/>
      <c r="J63" s="475" t="s">
        <v>155</v>
      </c>
      <c r="K63" s="476"/>
      <c r="L63" s="475"/>
      <c r="M63" s="477"/>
      <c r="N63" s="477"/>
      <c r="O63" s="97"/>
      <c r="R63" s="52"/>
      <c r="S63" s="53"/>
    </row>
    <row r="64" spans="2:19" ht="18.75" customHeight="1" x14ac:dyDescent="0.2">
      <c r="B64" s="37"/>
      <c r="C64" s="37"/>
      <c r="D64" s="343" t="s">
        <v>3</v>
      </c>
      <c r="E64" s="343" t="s">
        <v>315</v>
      </c>
      <c r="F64" s="93"/>
      <c r="G64" s="93"/>
      <c r="H64" s="96" t="s">
        <v>5</v>
      </c>
      <c r="I64" s="97" t="s">
        <v>1</v>
      </c>
      <c r="J64" s="97" t="s">
        <v>158</v>
      </c>
      <c r="K64" s="364" t="s">
        <v>162</v>
      </c>
      <c r="L64" s="98"/>
      <c r="M64" s="98" t="s">
        <v>177</v>
      </c>
      <c r="N64" s="98" t="s">
        <v>161</v>
      </c>
      <c r="O64" s="93" t="s">
        <v>166</v>
      </c>
      <c r="R64" s="52"/>
      <c r="S64" s="53"/>
    </row>
    <row r="65" spans="2:23" ht="21.95" customHeight="1" x14ac:dyDescent="0.25">
      <c r="B65" s="37"/>
      <c r="C65" s="37"/>
      <c r="D65" s="344"/>
      <c r="E65" s="343"/>
      <c r="F65" s="99"/>
      <c r="G65" s="99" t="s">
        <v>10</v>
      </c>
      <c r="H65" s="93"/>
      <c r="I65" s="93" t="s">
        <v>7</v>
      </c>
      <c r="J65" s="93" t="s">
        <v>161</v>
      </c>
      <c r="K65" s="365" t="s">
        <v>163</v>
      </c>
      <c r="L65" s="97" t="s">
        <v>164</v>
      </c>
      <c r="M65" s="97" t="s">
        <v>179</v>
      </c>
      <c r="N65" s="97" t="s">
        <v>167</v>
      </c>
      <c r="O65" s="93"/>
      <c r="R65" s="52"/>
      <c r="S65" s="53"/>
    </row>
    <row r="66" spans="2:23" ht="21.75" customHeight="1" x14ac:dyDescent="0.25">
      <c r="B66" s="37"/>
      <c r="C66" s="37"/>
      <c r="D66" s="345"/>
      <c r="E66" s="345"/>
      <c r="F66" s="100" t="s">
        <v>14</v>
      </c>
      <c r="G66" s="100" t="s">
        <v>9</v>
      </c>
      <c r="H66" s="98"/>
      <c r="I66" s="98"/>
      <c r="J66" s="98"/>
      <c r="K66" s="366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47"/>
      <c r="E67" s="347"/>
      <c r="F67" s="143" t="s">
        <v>31</v>
      </c>
      <c r="G67" s="149"/>
      <c r="H67" s="144"/>
      <c r="I67" s="147"/>
      <c r="J67" s="147"/>
      <c r="K67" s="368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47" t="s">
        <v>352</v>
      </c>
      <c r="E68" s="347" t="s">
        <v>326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68">
        <f t="shared" ref="K68:K74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4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47" t="s">
        <v>353</v>
      </c>
      <c r="E69" s="347" t="s">
        <v>326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68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47" t="s">
        <v>354</v>
      </c>
      <c r="E70" s="347" t="s">
        <v>335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68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47" t="s">
        <v>355</v>
      </c>
      <c r="E71" s="347" t="s">
        <v>326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68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47" t="s">
        <v>356</v>
      </c>
      <c r="E72" s="347" t="s">
        <v>326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68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51" t="s">
        <v>357</v>
      </c>
      <c r="E73" s="351" t="s">
        <v>326</v>
      </c>
      <c r="F73" s="160" t="s">
        <v>144</v>
      </c>
      <c r="G73" s="149" t="s">
        <v>33</v>
      </c>
      <c r="H73" s="144">
        <v>15</v>
      </c>
      <c r="I73" s="146">
        <v>2984</v>
      </c>
      <c r="J73" s="146">
        <v>2984</v>
      </c>
      <c r="K73" s="368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36.950000000000003" customHeight="1" x14ac:dyDescent="0.2">
      <c r="B74" s="37"/>
      <c r="C74" s="37"/>
      <c r="D74" s="352" t="s">
        <v>358</v>
      </c>
      <c r="E74" s="351" t="s">
        <v>326</v>
      </c>
      <c r="F74" s="159" t="s">
        <v>138</v>
      </c>
      <c r="G74" s="149" t="s">
        <v>33</v>
      </c>
      <c r="H74" s="144">
        <v>15</v>
      </c>
      <c r="I74" s="146">
        <v>2304</v>
      </c>
      <c r="J74" s="146">
        <v>2304</v>
      </c>
      <c r="K74" s="368">
        <f t="shared" si="2"/>
        <v>0</v>
      </c>
      <c r="L74" s="147">
        <f t="shared" si="3"/>
        <v>0</v>
      </c>
      <c r="M74" s="146">
        <v>0</v>
      </c>
      <c r="N74" s="147">
        <f t="shared" si="4"/>
        <v>2304</v>
      </c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47"/>
      <c r="E75" s="347"/>
      <c r="F75" s="161" t="s">
        <v>180</v>
      </c>
      <c r="G75" s="149"/>
      <c r="H75" s="144"/>
      <c r="I75" s="147"/>
      <c r="J75" s="147"/>
      <c r="K75" s="368"/>
      <c r="L75" s="147"/>
      <c r="M75" s="147"/>
      <c r="N75" s="147"/>
      <c r="O75" s="19"/>
      <c r="R75" s="52"/>
      <c r="S75" s="53"/>
    </row>
    <row r="76" spans="2:23" ht="36.950000000000003" customHeight="1" x14ac:dyDescent="0.2">
      <c r="D76" s="347" t="s">
        <v>359</v>
      </c>
      <c r="E76" s="347" t="s">
        <v>326</v>
      </c>
      <c r="F76" s="159" t="s">
        <v>139</v>
      </c>
      <c r="G76" s="149" t="s">
        <v>16</v>
      </c>
      <c r="H76" s="144">
        <v>15</v>
      </c>
      <c r="I76" s="147">
        <v>3855</v>
      </c>
      <c r="J76" s="147">
        <v>3855</v>
      </c>
      <c r="K76" s="36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customHeight="1" x14ac:dyDescent="0.2">
      <c r="D77" s="347"/>
      <c r="E77" s="347"/>
      <c r="F77" s="159"/>
      <c r="G77" s="149"/>
      <c r="H77" s="144"/>
      <c r="I77" s="147"/>
      <c r="J77" s="147"/>
      <c r="K77" s="368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53">
        <v>35</v>
      </c>
      <c r="E78" s="353"/>
      <c r="F78" s="273"/>
      <c r="G78" s="149"/>
      <c r="H78" s="144"/>
      <c r="I78" s="147"/>
      <c r="J78" s="147"/>
      <c r="K78" s="368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53"/>
      <c r="E79" s="353"/>
      <c r="F79" s="159"/>
      <c r="G79" s="149"/>
      <c r="H79" s="144"/>
      <c r="I79" s="147"/>
      <c r="J79" s="147"/>
      <c r="K79" s="368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47"/>
      <c r="E80" s="347"/>
      <c r="F80" s="161" t="s">
        <v>47</v>
      </c>
      <c r="G80" s="149"/>
      <c r="H80" s="144"/>
      <c r="I80" s="147"/>
      <c r="J80" s="147"/>
      <c r="K80" s="368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47" t="s">
        <v>360</v>
      </c>
      <c r="E81" s="347" t="s">
        <v>326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6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54"/>
      <c r="E82" s="361"/>
      <c r="F82" s="86"/>
      <c r="G82" s="86"/>
      <c r="H82" s="78"/>
      <c r="I82" s="87">
        <f>I81+I76+I74+I73+I72+I71+I70+I69+I68</f>
        <v>26616</v>
      </c>
      <c r="J82" s="88">
        <f>J81+J76+J74+J73+J72+J71+J70+J69+J68</f>
        <v>26616</v>
      </c>
      <c r="K82" s="372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8" t="s">
        <v>156</v>
      </c>
      <c r="E83" s="478"/>
      <c r="F83" s="478"/>
      <c r="G83" s="478"/>
      <c r="H83" s="478"/>
      <c r="I83" s="478"/>
      <c r="J83" s="478"/>
      <c r="K83" s="478"/>
      <c r="L83" s="478"/>
      <c r="M83" s="478"/>
      <c r="N83" s="478"/>
      <c r="O83" s="478"/>
      <c r="R83" s="52"/>
      <c r="S83" s="53"/>
    </row>
    <row r="84" spans="4:19" ht="21.95" customHeight="1" x14ac:dyDescent="0.3">
      <c r="D84" s="478" t="s">
        <v>172</v>
      </c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R84" s="52"/>
      <c r="S84" s="53"/>
    </row>
    <row r="85" spans="4:19" ht="21.95" customHeight="1" x14ac:dyDescent="0.3">
      <c r="D85" s="478" t="str">
        <f>D61</f>
        <v>NOMINA 1A QUINCENA DE FEBRERO DE 2020</v>
      </c>
      <c r="E85" s="478"/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R85" s="52"/>
      <c r="S85" s="53"/>
    </row>
    <row r="86" spans="4:19" ht="21.95" customHeight="1" x14ac:dyDescent="0.3">
      <c r="D86" s="478" t="s">
        <v>156</v>
      </c>
      <c r="E86" s="478"/>
      <c r="F86" s="478"/>
      <c r="G86" s="478"/>
      <c r="H86" s="478"/>
      <c r="I86" s="478"/>
      <c r="J86" s="478"/>
      <c r="K86" s="478"/>
      <c r="L86" s="478"/>
      <c r="M86" s="478"/>
      <c r="N86" s="478"/>
      <c r="O86" s="478"/>
      <c r="R86" s="52"/>
      <c r="S86" s="53"/>
    </row>
    <row r="87" spans="4:19" ht="21.95" customHeight="1" x14ac:dyDescent="0.2">
      <c r="D87" s="342"/>
      <c r="E87" s="342" t="s">
        <v>314</v>
      </c>
      <c r="F87" s="105"/>
      <c r="G87" s="105"/>
      <c r="H87" s="97" t="s">
        <v>4</v>
      </c>
      <c r="I87" s="106"/>
      <c r="J87" s="475" t="s">
        <v>155</v>
      </c>
      <c r="K87" s="476"/>
      <c r="L87" s="475"/>
      <c r="M87" s="477"/>
      <c r="N87" s="477"/>
      <c r="O87" s="97"/>
      <c r="R87" s="52"/>
      <c r="S87" s="53"/>
    </row>
    <row r="88" spans="4:19" ht="13.5" customHeight="1" x14ac:dyDescent="0.2">
      <c r="D88" s="343" t="s">
        <v>3</v>
      </c>
      <c r="E88" s="343" t="s">
        <v>315</v>
      </c>
      <c r="F88" s="93"/>
      <c r="G88" s="93"/>
      <c r="H88" s="96" t="s">
        <v>5</v>
      </c>
      <c r="I88" s="97" t="s">
        <v>1</v>
      </c>
      <c r="J88" s="97" t="s">
        <v>158</v>
      </c>
      <c r="K88" s="364" t="s">
        <v>162</v>
      </c>
      <c r="L88" s="98"/>
      <c r="M88" s="98" t="s">
        <v>178</v>
      </c>
      <c r="N88" s="98" t="s">
        <v>161</v>
      </c>
      <c r="O88" s="93" t="s">
        <v>166</v>
      </c>
      <c r="R88" s="52"/>
      <c r="S88" s="53"/>
    </row>
    <row r="89" spans="4:19" ht="21.95" customHeight="1" x14ac:dyDescent="0.25">
      <c r="D89" s="344"/>
      <c r="E89" s="343"/>
      <c r="F89" s="99"/>
      <c r="G89" s="99" t="s">
        <v>10</v>
      </c>
      <c r="H89" s="93"/>
      <c r="I89" s="93" t="s">
        <v>7</v>
      </c>
      <c r="J89" s="93" t="s">
        <v>161</v>
      </c>
      <c r="K89" s="365" t="s">
        <v>163</v>
      </c>
      <c r="L89" s="97" t="s">
        <v>164</v>
      </c>
      <c r="M89" s="97" t="s">
        <v>179</v>
      </c>
      <c r="N89" s="97" t="s">
        <v>167</v>
      </c>
      <c r="O89" s="93"/>
      <c r="R89" s="52"/>
      <c r="S89" s="53"/>
    </row>
    <row r="90" spans="4:19" ht="21.95" customHeight="1" x14ac:dyDescent="0.25">
      <c r="D90" s="345"/>
      <c r="E90" s="345"/>
      <c r="F90" s="100" t="s">
        <v>14</v>
      </c>
      <c r="G90" s="100" t="s">
        <v>9</v>
      </c>
      <c r="H90" s="98"/>
      <c r="I90" s="98"/>
      <c r="J90" s="98"/>
      <c r="K90" s="366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55"/>
      <c r="E91" s="362"/>
      <c r="F91" s="163" t="s">
        <v>49</v>
      </c>
      <c r="G91" s="164"/>
      <c r="H91" s="165"/>
      <c r="I91" s="166"/>
      <c r="J91" s="166"/>
      <c r="K91" s="373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47" t="s">
        <v>361</v>
      </c>
      <c r="E92" s="347" t="s">
        <v>326</v>
      </c>
      <c r="F92" s="149" t="s">
        <v>246</v>
      </c>
      <c r="G92" s="150" t="s">
        <v>118</v>
      </c>
      <c r="H92" s="144">
        <v>15</v>
      </c>
      <c r="I92" s="147">
        <v>1331</v>
      </c>
      <c r="J92" s="147">
        <v>1331</v>
      </c>
      <c r="K92" s="36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47" t="s">
        <v>362</v>
      </c>
      <c r="E93" s="347" t="s">
        <v>335</v>
      </c>
      <c r="F93" s="149" t="s">
        <v>247</v>
      </c>
      <c r="G93" s="150" t="s">
        <v>89</v>
      </c>
      <c r="H93" s="144">
        <v>15</v>
      </c>
      <c r="I93" s="147">
        <v>1331</v>
      </c>
      <c r="J93" s="147">
        <v>1331</v>
      </c>
      <c r="K93" s="368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47" t="s">
        <v>363</v>
      </c>
      <c r="E94" s="347" t="s">
        <v>326</v>
      </c>
      <c r="F94" s="149" t="s">
        <v>248</v>
      </c>
      <c r="G94" s="150" t="s">
        <v>92</v>
      </c>
      <c r="H94" s="144">
        <v>15</v>
      </c>
      <c r="I94" s="147">
        <v>1331</v>
      </c>
      <c r="J94" s="147">
        <v>1331</v>
      </c>
      <c r="K94" s="368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47" t="s">
        <v>364</v>
      </c>
      <c r="E95" s="347" t="s">
        <v>335</v>
      </c>
      <c r="F95" s="149" t="s">
        <v>249</v>
      </c>
      <c r="G95" s="150" t="s">
        <v>93</v>
      </c>
      <c r="H95" s="144">
        <v>15</v>
      </c>
      <c r="I95" s="147">
        <v>1331</v>
      </c>
      <c r="J95" s="147">
        <v>1331</v>
      </c>
      <c r="K95" s="368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47" t="s">
        <v>365</v>
      </c>
      <c r="E96" s="347" t="s">
        <v>335</v>
      </c>
      <c r="F96" s="149" t="s">
        <v>250</v>
      </c>
      <c r="G96" s="150" t="s">
        <v>119</v>
      </c>
      <c r="H96" s="144">
        <v>15</v>
      </c>
      <c r="I96" s="147">
        <v>1331</v>
      </c>
      <c r="J96" s="147">
        <v>1331</v>
      </c>
      <c r="K96" s="368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47" t="s">
        <v>366</v>
      </c>
      <c r="E97" s="347" t="s">
        <v>326</v>
      </c>
      <c r="F97" s="149" t="s">
        <v>251</v>
      </c>
      <c r="G97" s="150" t="s">
        <v>120</v>
      </c>
      <c r="H97" s="144">
        <v>15</v>
      </c>
      <c r="I97" s="147">
        <v>1331</v>
      </c>
      <c r="J97" s="147">
        <v>1331</v>
      </c>
      <c r="K97" s="368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47" t="s">
        <v>367</v>
      </c>
      <c r="E98" s="347" t="s">
        <v>335</v>
      </c>
      <c r="F98" s="149" t="s">
        <v>252</v>
      </c>
      <c r="G98" s="150" t="s">
        <v>121</v>
      </c>
      <c r="H98" s="144">
        <v>15</v>
      </c>
      <c r="I98" s="147">
        <v>1331</v>
      </c>
      <c r="J98" s="147">
        <v>1331</v>
      </c>
      <c r="K98" s="368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47"/>
      <c r="E99" s="347"/>
      <c r="F99" s="143" t="s">
        <v>50</v>
      </c>
      <c r="G99" s="149"/>
      <c r="H99" s="144"/>
      <c r="I99" s="147"/>
      <c r="J99" s="147"/>
      <c r="K99" s="368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47" t="s">
        <v>368</v>
      </c>
      <c r="E100" s="347" t="s">
        <v>326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6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47" t="s">
        <v>369</v>
      </c>
      <c r="E101" s="347" t="s">
        <v>326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6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56"/>
      <c r="E102" s="351"/>
      <c r="F102" s="4"/>
      <c r="G102" s="4"/>
      <c r="H102" s="5"/>
      <c r="I102" s="19"/>
      <c r="J102" s="19"/>
      <c r="K102" s="371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57"/>
      <c r="E103" s="357"/>
      <c r="F103" s="20"/>
      <c r="G103" s="20"/>
      <c r="H103" s="72"/>
      <c r="I103" s="24"/>
      <c r="J103" s="25"/>
      <c r="K103" s="374"/>
      <c r="L103" s="26"/>
      <c r="M103" s="26"/>
      <c r="N103" s="26"/>
      <c r="O103" s="26"/>
    </row>
    <row r="104" spans="4:19" ht="36.950000000000003" customHeight="1" thickBot="1" x14ac:dyDescent="0.3">
      <c r="D104" s="456" t="s">
        <v>6</v>
      </c>
      <c r="E104" s="457"/>
      <c r="F104" s="457"/>
      <c r="G104" s="457"/>
      <c r="H104" s="457"/>
      <c r="I104" s="167">
        <f>I105+I82+I58+I34</f>
        <v>178266</v>
      </c>
      <c r="J104" s="167">
        <f>J105+J82+J58+J34</f>
        <v>173597.72999999998</v>
      </c>
      <c r="K104" s="375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173597.72999999998</v>
      </c>
      <c r="O104" s="28"/>
      <c r="R104" s="53"/>
      <c r="S104" s="53"/>
    </row>
    <row r="105" spans="4:19" ht="13.5" thickTop="1" x14ac:dyDescent="0.2">
      <c r="I105" s="328">
        <f>I101+I100+I98+I97+I96+I95+I94+I93+I92</f>
        <v>16521</v>
      </c>
      <c r="J105" s="328">
        <f>J101+J100+J98+J97+J96+J95+J94+J93+J92</f>
        <v>16521</v>
      </c>
      <c r="K105" s="376"/>
      <c r="L105" s="327"/>
      <c r="M105" s="71"/>
      <c r="N105" s="71"/>
    </row>
    <row r="106" spans="4:19" x14ac:dyDescent="0.2">
      <c r="I106" s="327"/>
      <c r="J106" s="327"/>
      <c r="K106" s="376"/>
      <c r="L106" s="327"/>
      <c r="M106" s="71"/>
      <c r="N106" s="71"/>
    </row>
    <row r="107" spans="4:19" x14ac:dyDescent="0.2">
      <c r="I107" s="327"/>
      <c r="J107" s="327"/>
      <c r="K107" s="376"/>
      <c r="L107" s="327"/>
      <c r="M107" s="71"/>
      <c r="N107" s="71"/>
    </row>
    <row r="108" spans="4:19" x14ac:dyDescent="0.2">
      <c r="I108" s="327"/>
      <c r="J108" s="327"/>
      <c r="K108" s="376"/>
      <c r="L108" s="327"/>
      <c r="M108" s="71"/>
      <c r="N108" s="71"/>
    </row>
    <row r="109" spans="4:19" x14ac:dyDescent="0.2">
      <c r="I109" s="327"/>
      <c r="J109" s="327"/>
      <c r="K109" s="376"/>
      <c r="L109" s="327"/>
      <c r="M109" s="71"/>
      <c r="N109" s="71"/>
    </row>
    <row r="110" spans="4:19" x14ac:dyDescent="0.2">
      <c r="I110" s="29"/>
      <c r="J110" s="29"/>
      <c r="K110" s="376"/>
      <c r="L110" s="29"/>
    </row>
    <row r="111" spans="4:19" x14ac:dyDescent="0.2">
      <c r="I111" s="29"/>
      <c r="J111" s="327"/>
      <c r="K111" s="376"/>
      <c r="L111" s="29"/>
    </row>
    <row r="112" spans="4:19" x14ac:dyDescent="0.2">
      <c r="F112" s="15" t="s">
        <v>122</v>
      </c>
      <c r="I112" s="29"/>
      <c r="J112" s="29"/>
      <c r="K112" s="376"/>
      <c r="L112" s="29"/>
      <c r="N112" s="61"/>
      <c r="O112" s="61"/>
    </row>
    <row r="113" spans="6:15" x14ac:dyDescent="0.2">
      <c r="F113" s="29" t="s">
        <v>200</v>
      </c>
      <c r="N113" s="472" t="s">
        <v>198</v>
      </c>
      <c r="O113" s="472"/>
    </row>
    <row r="114" spans="6:15" x14ac:dyDescent="0.2">
      <c r="F114" s="30" t="s">
        <v>11</v>
      </c>
      <c r="G114" s="30"/>
      <c r="N114" s="473" t="s">
        <v>169</v>
      </c>
      <c r="O114" s="473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7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4"/>
  <sheetViews>
    <sheetView topLeftCell="A140" zoomScale="90" zoomScaleNormal="90" workbookViewId="0">
      <selection activeCell="G147" sqref="G147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7" customWidth="1"/>
    <col min="6" max="6" width="63" style="1" customWidth="1"/>
    <col min="7" max="7" width="54.425781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2"/>
      <c r="E2" s="382"/>
      <c r="F2" s="12"/>
      <c r="G2" s="12"/>
      <c r="H2" s="12"/>
      <c r="I2" s="12"/>
      <c r="J2" s="12"/>
      <c r="K2" s="410"/>
      <c r="L2" s="410"/>
      <c r="M2" s="12"/>
      <c r="N2" s="12"/>
      <c r="O2" s="12"/>
    </row>
    <row r="3" spans="4:19" ht="35.1" customHeight="1" x14ac:dyDescent="0.3">
      <c r="D3" s="481" t="s">
        <v>296</v>
      </c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3"/>
    </row>
    <row r="4" spans="4:19" ht="21.75" customHeight="1" x14ac:dyDescent="0.3">
      <c r="D4" s="496" t="s">
        <v>172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8"/>
    </row>
    <row r="5" spans="4:19" ht="22.5" customHeight="1" x14ac:dyDescent="0.3">
      <c r="D5" s="484" t="str">
        <f>PERMANENTES!D37</f>
        <v>NOMINA 1A QUINCENA DE FEBRERO DE 2020</v>
      </c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6"/>
    </row>
    <row r="6" spans="4:19" ht="22.5" customHeight="1" x14ac:dyDescent="0.3">
      <c r="D6" s="490" t="s">
        <v>159</v>
      </c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2"/>
    </row>
    <row r="7" spans="4:19" ht="35.1" customHeight="1" x14ac:dyDescent="0.2">
      <c r="D7" s="493" t="s">
        <v>371</v>
      </c>
      <c r="E7" s="398" t="s">
        <v>314</v>
      </c>
      <c r="F7" s="110"/>
      <c r="G7" s="109"/>
      <c r="H7" s="115" t="s">
        <v>4</v>
      </c>
      <c r="I7" s="487" t="s">
        <v>0</v>
      </c>
      <c r="J7" s="488"/>
      <c r="K7" s="489"/>
      <c r="L7" s="411"/>
      <c r="M7" s="112"/>
      <c r="N7" s="111"/>
      <c r="O7" s="113"/>
    </row>
    <row r="8" spans="4:19" ht="35.1" customHeight="1" x14ac:dyDescent="0.2">
      <c r="D8" s="494"/>
      <c r="E8" s="399" t="s">
        <v>315</v>
      </c>
      <c r="F8" s="113"/>
      <c r="G8" s="113"/>
      <c r="H8" s="114" t="s">
        <v>5</v>
      </c>
      <c r="I8" s="115" t="s">
        <v>1</v>
      </c>
      <c r="J8" s="115" t="s">
        <v>158</v>
      </c>
      <c r="K8" s="412" t="s">
        <v>162</v>
      </c>
      <c r="L8" s="412"/>
      <c r="M8" s="111" t="s">
        <v>177</v>
      </c>
      <c r="N8" s="111" t="s">
        <v>161</v>
      </c>
      <c r="O8" s="116"/>
    </row>
    <row r="9" spans="4:19" ht="35.1" customHeight="1" x14ac:dyDescent="0.25">
      <c r="D9" s="494"/>
      <c r="E9" s="399"/>
      <c r="F9" s="117"/>
      <c r="G9" s="118" t="s">
        <v>10</v>
      </c>
      <c r="H9" s="111"/>
      <c r="I9" s="111" t="s">
        <v>7</v>
      </c>
      <c r="J9" s="111" t="s">
        <v>161</v>
      </c>
      <c r="K9" s="114" t="s">
        <v>163</v>
      </c>
      <c r="L9" s="114" t="s">
        <v>164</v>
      </c>
      <c r="M9" s="111" t="s">
        <v>179</v>
      </c>
      <c r="N9" s="111" t="s">
        <v>167</v>
      </c>
      <c r="O9" s="115" t="s">
        <v>170</v>
      </c>
    </row>
    <row r="10" spans="4:19" ht="35.1" customHeight="1" x14ac:dyDescent="0.25">
      <c r="D10" s="495"/>
      <c r="E10" s="400"/>
      <c r="F10" s="117" t="s">
        <v>77</v>
      </c>
      <c r="G10" s="117" t="s">
        <v>9</v>
      </c>
      <c r="H10" s="115"/>
      <c r="I10" s="115"/>
      <c r="J10" s="115"/>
      <c r="K10" s="412"/>
      <c r="L10" s="413"/>
      <c r="M10" s="119"/>
      <c r="N10" s="115"/>
      <c r="O10" s="115"/>
    </row>
    <row r="11" spans="4:19" s="9" customFormat="1" ht="35.1" customHeight="1" x14ac:dyDescent="0.3">
      <c r="D11" s="383"/>
      <c r="E11" s="401"/>
      <c r="F11" s="220" t="s">
        <v>20</v>
      </c>
      <c r="G11" s="221"/>
      <c r="H11" s="222"/>
      <c r="I11" s="223"/>
      <c r="J11" s="223"/>
      <c r="K11" s="414"/>
      <c r="L11" s="415"/>
      <c r="M11" s="224"/>
      <c r="N11" s="223"/>
      <c r="O11" s="45"/>
    </row>
    <row r="12" spans="4:19" ht="35.1" customHeight="1" x14ac:dyDescent="0.3">
      <c r="D12" s="384" t="s">
        <v>372</v>
      </c>
      <c r="E12" s="386" t="s">
        <v>326</v>
      </c>
      <c r="F12" s="225" t="s">
        <v>100</v>
      </c>
      <c r="G12" s="226" t="s">
        <v>84</v>
      </c>
      <c r="H12" s="227">
        <v>15</v>
      </c>
      <c r="I12" s="228">
        <v>1904</v>
      </c>
      <c r="J12" s="229">
        <f>I12</f>
        <v>1904</v>
      </c>
      <c r="K12" s="22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2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29">
        <v>0</v>
      </c>
      <c r="N12" s="229">
        <f>J12+K12-L12-M12</f>
        <v>1904</v>
      </c>
      <c r="O12" s="19"/>
      <c r="R12" s="55"/>
      <c r="S12" s="57"/>
    </row>
    <row r="13" spans="4:19" ht="35.1" customHeight="1" x14ac:dyDescent="0.3">
      <c r="D13" s="384" t="s">
        <v>373</v>
      </c>
      <c r="E13" s="386" t="s">
        <v>335</v>
      </c>
      <c r="F13" s="225" t="s">
        <v>255</v>
      </c>
      <c r="G13" s="226" t="s">
        <v>18</v>
      </c>
      <c r="H13" s="227">
        <v>15</v>
      </c>
      <c r="I13" s="228">
        <v>1904</v>
      </c>
      <c r="J13" s="229">
        <v>1904</v>
      </c>
      <c r="K13" s="22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2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29"/>
      <c r="N13" s="229">
        <f>J13+K13-L13-M13</f>
        <v>1904</v>
      </c>
      <c r="O13" s="19"/>
      <c r="R13" s="55"/>
      <c r="S13" s="57"/>
    </row>
    <row r="14" spans="4:19" ht="35.1" customHeight="1" x14ac:dyDescent="0.3">
      <c r="D14" s="384" t="s">
        <v>374</v>
      </c>
      <c r="E14" s="386" t="s">
        <v>326</v>
      </c>
      <c r="F14" s="230" t="s">
        <v>204</v>
      </c>
      <c r="G14" s="231" t="s">
        <v>83</v>
      </c>
      <c r="H14" s="232">
        <v>15</v>
      </c>
      <c r="I14" s="229">
        <v>2232</v>
      </c>
      <c r="J14" s="229">
        <v>2232</v>
      </c>
      <c r="K14" s="22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28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29">
        <v>0</v>
      </c>
      <c r="N14" s="229">
        <f>J14+K14</f>
        <v>2232</v>
      </c>
      <c r="O14" s="19"/>
      <c r="R14" s="55"/>
      <c r="S14" s="57"/>
    </row>
    <row r="15" spans="4:19" ht="35.1" customHeight="1" x14ac:dyDescent="0.3">
      <c r="D15" s="384"/>
      <c r="E15" s="386"/>
      <c r="F15" s="233" t="s">
        <v>237</v>
      </c>
      <c r="G15" s="226"/>
      <c r="H15" s="227"/>
      <c r="I15" s="234"/>
      <c r="J15" s="229"/>
      <c r="K15" s="228"/>
      <c r="L15" s="228"/>
      <c r="M15" s="229"/>
      <c r="N15" s="229"/>
      <c r="O15" s="19"/>
      <c r="R15" s="55"/>
      <c r="S15" s="57"/>
    </row>
    <row r="16" spans="4:19" ht="35.1" customHeight="1" x14ac:dyDescent="0.3">
      <c r="D16" s="384" t="s">
        <v>375</v>
      </c>
      <c r="E16" s="386" t="s">
        <v>326</v>
      </c>
      <c r="F16" s="225" t="s">
        <v>205</v>
      </c>
      <c r="G16" s="226" t="s">
        <v>148</v>
      </c>
      <c r="H16" s="227">
        <v>15</v>
      </c>
      <c r="I16" s="234">
        <v>7423</v>
      </c>
      <c r="J16" s="229">
        <v>7423</v>
      </c>
      <c r="K16" s="22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28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29">
        <v>0</v>
      </c>
      <c r="N16" s="229">
        <f>J16+K16-L16-M16</f>
        <v>7423</v>
      </c>
      <c r="O16" s="19"/>
      <c r="R16" s="55"/>
      <c r="S16" s="57"/>
    </row>
    <row r="17" spans="4:19" ht="35.1" customHeight="1" x14ac:dyDescent="0.3">
      <c r="D17" s="384"/>
      <c r="E17" s="386"/>
      <c r="F17" s="233" t="s">
        <v>235</v>
      </c>
      <c r="G17" s="226"/>
      <c r="H17" s="227"/>
      <c r="I17" s="234"/>
      <c r="J17" s="229"/>
      <c r="K17" s="228"/>
      <c r="L17" s="228"/>
      <c r="M17" s="229"/>
      <c r="N17" s="229"/>
      <c r="O17" s="19"/>
      <c r="R17" s="55"/>
      <c r="S17" s="57"/>
    </row>
    <row r="18" spans="4:19" ht="35.1" customHeight="1" x14ac:dyDescent="0.3">
      <c r="D18" s="384"/>
      <c r="E18" s="386"/>
      <c r="F18" s="233" t="s">
        <v>140</v>
      </c>
      <c r="G18" s="226" t="s">
        <v>236</v>
      </c>
      <c r="H18" s="227"/>
      <c r="I18" s="234"/>
      <c r="J18" s="229"/>
      <c r="K18" s="228"/>
      <c r="L18" s="228"/>
      <c r="M18" s="229"/>
      <c r="N18" s="229"/>
      <c r="O18" s="19"/>
      <c r="R18" s="55"/>
      <c r="S18" s="57"/>
    </row>
    <row r="19" spans="4:19" ht="35.1" customHeight="1" x14ac:dyDescent="0.3">
      <c r="D19" s="384" t="s">
        <v>376</v>
      </c>
      <c r="E19" s="386" t="s">
        <v>326</v>
      </c>
      <c r="F19" s="230" t="s">
        <v>254</v>
      </c>
      <c r="G19" s="226" t="s">
        <v>141</v>
      </c>
      <c r="H19" s="227">
        <v>15</v>
      </c>
      <c r="I19" s="234">
        <v>4713</v>
      </c>
      <c r="J19" s="234">
        <v>4713</v>
      </c>
      <c r="K19" s="22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28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34">
        <v>0</v>
      </c>
      <c r="N19" s="234">
        <f>J19+K19-L19-M19</f>
        <v>4713</v>
      </c>
      <c r="O19" s="19"/>
      <c r="R19" s="55"/>
      <c r="S19" s="57"/>
    </row>
    <row r="20" spans="4:19" ht="35.1" customHeight="1" x14ac:dyDescent="0.3">
      <c r="D20" s="385" t="s">
        <v>377</v>
      </c>
      <c r="E20" s="402" t="s">
        <v>326</v>
      </c>
      <c r="F20" s="230" t="s">
        <v>206</v>
      </c>
      <c r="G20" s="272" t="s">
        <v>207</v>
      </c>
      <c r="H20" s="232">
        <v>15</v>
      </c>
      <c r="I20" s="234">
        <v>2868</v>
      </c>
      <c r="J20" s="234">
        <v>2868</v>
      </c>
      <c r="K20" s="228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28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34"/>
      <c r="N20" s="234">
        <f>J20-L20</f>
        <v>2868</v>
      </c>
      <c r="O20" s="19"/>
      <c r="R20" s="55"/>
      <c r="S20" s="57"/>
    </row>
    <row r="21" spans="4:19" ht="34.5" customHeight="1" x14ac:dyDescent="0.3">
      <c r="D21" s="384"/>
      <c r="E21" s="386"/>
      <c r="F21" s="233" t="s">
        <v>125</v>
      </c>
      <c r="G21" s="226"/>
      <c r="H21" s="227"/>
      <c r="I21" s="234"/>
      <c r="J21" s="229"/>
      <c r="K21" s="228"/>
      <c r="L21" s="228"/>
      <c r="M21" s="229"/>
      <c r="N21" s="229"/>
      <c r="O21" s="19"/>
      <c r="R21" s="55"/>
      <c r="S21" s="57"/>
    </row>
    <row r="22" spans="4:19" ht="0.75" customHeight="1" x14ac:dyDescent="0.3">
      <c r="D22" s="384"/>
      <c r="E22" s="386"/>
      <c r="F22" s="225"/>
      <c r="G22" s="226"/>
      <c r="H22" s="227"/>
      <c r="I22" s="234"/>
      <c r="J22" s="229"/>
      <c r="K22" s="228"/>
      <c r="L22" s="228"/>
      <c r="M22" s="229"/>
      <c r="N22" s="229"/>
      <c r="O22" s="19"/>
      <c r="R22" s="55"/>
      <c r="S22" s="57"/>
    </row>
    <row r="23" spans="4:19" ht="4.5" customHeight="1" x14ac:dyDescent="0.3">
      <c r="D23" s="384"/>
      <c r="E23" s="386"/>
      <c r="F23" s="225"/>
      <c r="G23" s="226"/>
      <c r="H23" s="227"/>
      <c r="I23" s="234">
        <v>0</v>
      </c>
      <c r="J23" s="229">
        <v>0</v>
      </c>
      <c r="K23" s="228"/>
      <c r="L23" s="228">
        <v>0</v>
      </c>
      <c r="M23" s="229"/>
      <c r="N23" s="229">
        <f>J23-L23</f>
        <v>0</v>
      </c>
      <c r="O23" s="19"/>
      <c r="R23" s="55"/>
      <c r="S23" s="57"/>
    </row>
    <row r="24" spans="4:19" ht="35.1" customHeight="1" x14ac:dyDescent="0.3">
      <c r="D24" s="384" t="s">
        <v>378</v>
      </c>
      <c r="E24" s="386" t="s">
        <v>326</v>
      </c>
      <c r="F24" s="230" t="s">
        <v>240</v>
      </c>
      <c r="G24" s="226" t="s">
        <v>241</v>
      </c>
      <c r="H24" s="227">
        <v>15</v>
      </c>
      <c r="I24" s="229">
        <v>3060</v>
      </c>
      <c r="J24" s="229">
        <v>3060</v>
      </c>
      <c r="K24" s="22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28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29"/>
      <c r="N24" s="229">
        <f>J24-L24</f>
        <v>3060</v>
      </c>
      <c r="O24" s="19"/>
      <c r="R24" s="55"/>
      <c r="S24" s="57"/>
    </row>
    <row r="25" spans="4:19" ht="35.1" customHeight="1" x14ac:dyDescent="0.3">
      <c r="D25" s="384" t="s">
        <v>379</v>
      </c>
      <c r="E25" s="386" t="s">
        <v>326</v>
      </c>
      <c r="F25" s="230" t="s">
        <v>263</v>
      </c>
      <c r="G25" s="226" t="s">
        <v>72</v>
      </c>
      <c r="H25" s="227">
        <v>15</v>
      </c>
      <c r="I25" s="229">
        <v>2868</v>
      </c>
      <c r="J25" s="229">
        <v>2868</v>
      </c>
      <c r="K25" s="22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28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29"/>
      <c r="N25" s="229">
        <f>J25-L25</f>
        <v>2868</v>
      </c>
      <c r="O25" s="19"/>
      <c r="R25" s="55"/>
      <c r="S25" s="57"/>
    </row>
    <row r="26" spans="4:19" ht="35.1" customHeight="1" x14ac:dyDescent="0.3">
      <c r="D26" s="384"/>
      <c r="E26" s="386"/>
      <c r="F26" s="233" t="s">
        <v>102</v>
      </c>
      <c r="G26" s="226"/>
      <c r="H26" s="227"/>
      <c r="I26" s="234"/>
      <c r="J26" s="229"/>
      <c r="K26" s="228"/>
      <c r="L26" s="228"/>
      <c r="M26" s="229"/>
      <c r="N26" s="229"/>
      <c r="O26" s="19"/>
      <c r="R26" s="55"/>
      <c r="S26" s="57"/>
    </row>
    <row r="27" spans="4:19" ht="35.1" customHeight="1" x14ac:dyDescent="0.3">
      <c r="D27" s="384" t="s">
        <v>380</v>
      </c>
      <c r="E27" s="386" t="s">
        <v>326</v>
      </c>
      <c r="F27" s="225" t="s">
        <v>181</v>
      </c>
      <c r="G27" s="226" t="s">
        <v>227</v>
      </c>
      <c r="H27" s="227">
        <v>15</v>
      </c>
      <c r="I27" s="234">
        <v>3420</v>
      </c>
      <c r="J27" s="229">
        <f>I27</f>
        <v>3420</v>
      </c>
      <c r="K27" s="22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28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29">
        <v>0</v>
      </c>
      <c r="N27" s="229">
        <f>J27+K27-L27-M27</f>
        <v>3420</v>
      </c>
      <c r="O27" s="19"/>
      <c r="R27" s="55"/>
      <c r="S27" s="57"/>
    </row>
    <row r="28" spans="4:19" ht="8.25" customHeight="1" x14ac:dyDescent="0.3">
      <c r="D28" s="386"/>
      <c r="E28" s="403"/>
      <c r="F28" s="259"/>
      <c r="G28" s="226"/>
      <c r="H28" s="227"/>
      <c r="I28" s="234"/>
      <c r="J28" s="234"/>
      <c r="K28" s="234"/>
      <c r="L28" s="234"/>
      <c r="M28" s="234"/>
      <c r="N28" s="234"/>
      <c r="O28" s="19"/>
      <c r="R28" s="55"/>
      <c r="S28" s="57"/>
    </row>
    <row r="29" spans="4:19" ht="35.1" customHeight="1" x14ac:dyDescent="0.3">
      <c r="D29" s="386"/>
      <c r="E29" s="403"/>
      <c r="F29" s="235" t="s">
        <v>208</v>
      </c>
      <c r="G29" s="226"/>
      <c r="H29" s="227"/>
      <c r="I29" s="234"/>
      <c r="J29" s="229"/>
      <c r="K29" s="228"/>
      <c r="L29" s="228"/>
      <c r="M29" s="229"/>
      <c r="N29" s="229"/>
      <c r="O29" s="19"/>
      <c r="R29" s="55"/>
      <c r="S29" s="57"/>
    </row>
    <row r="30" spans="4:19" ht="35.1" customHeight="1" x14ac:dyDescent="0.3">
      <c r="D30" s="386" t="s">
        <v>381</v>
      </c>
      <c r="E30" s="403" t="s">
        <v>335</v>
      </c>
      <c r="F30" s="236" t="s">
        <v>210</v>
      </c>
      <c r="G30" s="237" t="s">
        <v>209</v>
      </c>
      <c r="H30" s="227">
        <v>15</v>
      </c>
      <c r="I30" s="234">
        <v>3765</v>
      </c>
      <c r="J30" s="229">
        <f>I30</f>
        <v>3765</v>
      </c>
      <c r="K30" s="22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28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29">
        <v>0</v>
      </c>
      <c r="N30" s="229">
        <f>J30+K30-L30-M30</f>
        <v>3765</v>
      </c>
      <c r="O30" s="19"/>
      <c r="R30" s="55"/>
      <c r="S30" s="57"/>
    </row>
    <row r="31" spans="4:19" ht="35.1" customHeight="1" x14ac:dyDescent="0.3">
      <c r="D31" s="386" t="s">
        <v>382</v>
      </c>
      <c r="E31" s="403" t="s">
        <v>326</v>
      </c>
      <c r="F31" s="236" t="s">
        <v>211</v>
      </c>
      <c r="G31" s="226" t="s">
        <v>16</v>
      </c>
      <c r="H31" s="227">
        <v>15</v>
      </c>
      <c r="I31" s="234">
        <v>2147</v>
      </c>
      <c r="J31" s="229">
        <v>2147</v>
      </c>
      <c r="K31" s="22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28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29"/>
      <c r="N31" s="229">
        <f>J31+K31</f>
        <v>2147</v>
      </c>
      <c r="O31" s="19"/>
      <c r="R31" s="55"/>
      <c r="S31" s="57"/>
    </row>
    <row r="32" spans="4:19" ht="35.1" customHeight="1" x14ac:dyDescent="0.3">
      <c r="D32" s="386" t="s">
        <v>383</v>
      </c>
      <c r="E32" s="403" t="s">
        <v>326</v>
      </c>
      <c r="F32" s="236" t="s">
        <v>99</v>
      </c>
      <c r="G32" s="226" t="s">
        <v>16</v>
      </c>
      <c r="H32" s="227">
        <v>15</v>
      </c>
      <c r="I32" s="234">
        <v>3239</v>
      </c>
      <c r="J32" s="229">
        <v>3239</v>
      </c>
      <c r="K32" s="22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28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29"/>
      <c r="N32" s="229">
        <f>J32-L32</f>
        <v>3239</v>
      </c>
      <c r="O32" s="19"/>
      <c r="R32" s="55"/>
      <c r="S32" s="57"/>
    </row>
    <row r="33" spans="2:19" ht="35.1" customHeight="1" x14ac:dyDescent="0.3">
      <c r="D33" s="386"/>
      <c r="E33" s="403"/>
      <c r="F33" s="235" t="s">
        <v>222</v>
      </c>
      <c r="G33" s="226"/>
      <c r="H33" s="227"/>
      <c r="I33" s="234"/>
      <c r="J33" s="229"/>
      <c r="K33" s="228"/>
      <c r="L33" s="228"/>
      <c r="M33" s="229"/>
      <c r="N33" s="229"/>
      <c r="O33" s="19"/>
      <c r="R33" s="55"/>
      <c r="S33" s="57"/>
    </row>
    <row r="34" spans="2:19" ht="35.1" customHeight="1" x14ac:dyDescent="0.3">
      <c r="D34" s="386" t="s">
        <v>384</v>
      </c>
      <c r="E34" s="403" t="s">
        <v>326</v>
      </c>
      <c r="F34" s="236" t="s">
        <v>223</v>
      </c>
      <c r="G34" s="271" t="s">
        <v>225</v>
      </c>
      <c r="H34" s="227">
        <v>15</v>
      </c>
      <c r="I34" s="234">
        <v>6619</v>
      </c>
      <c r="J34" s="229">
        <v>6619</v>
      </c>
      <c r="K34" s="228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28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29"/>
      <c r="N34" s="229">
        <f>J34-L34</f>
        <v>6619</v>
      </c>
      <c r="O34" s="19"/>
      <c r="R34" s="55"/>
      <c r="S34" s="57"/>
    </row>
    <row r="35" spans="2:19" ht="35.1" customHeight="1" x14ac:dyDescent="0.3">
      <c r="D35" s="386" t="s">
        <v>385</v>
      </c>
      <c r="E35" s="403" t="s">
        <v>326</v>
      </c>
      <c r="F35" s="236" t="s">
        <v>224</v>
      </c>
      <c r="G35" s="271" t="s">
        <v>226</v>
      </c>
      <c r="H35" s="227">
        <v>15</v>
      </c>
      <c r="I35" s="234">
        <v>2449</v>
      </c>
      <c r="J35" s="229">
        <v>2449</v>
      </c>
      <c r="K35" s="228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28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29"/>
      <c r="N35" s="229">
        <f>J35+K35</f>
        <v>2449</v>
      </c>
      <c r="O35" s="19"/>
      <c r="R35" s="55"/>
      <c r="S35" s="57"/>
    </row>
    <row r="36" spans="2:19" ht="35.1" customHeight="1" x14ac:dyDescent="0.3">
      <c r="D36" s="347"/>
      <c r="E36" s="387"/>
      <c r="F36" s="238" t="s">
        <v>40</v>
      </c>
      <c r="G36" s="237"/>
      <c r="H36" s="239"/>
      <c r="I36" s="240"/>
      <c r="J36" s="240"/>
      <c r="K36" s="416"/>
      <c r="L36" s="416"/>
      <c r="M36" s="240"/>
      <c r="N36" s="240"/>
      <c r="O36" s="19"/>
      <c r="R36" s="55"/>
      <c r="S36" s="57"/>
    </row>
    <row r="37" spans="2:19" ht="35.1" customHeight="1" x14ac:dyDescent="0.3">
      <c r="D37" s="347" t="s">
        <v>386</v>
      </c>
      <c r="E37" s="387" t="s">
        <v>335</v>
      </c>
      <c r="F37" s="230" t="s">
        <v>309</v>
      </c>
      <c r="G37" s="226" t="s">
        <v>41</v>
      </c>
      <c r="H37" s="227">
        <v>15</v>
      </c>
      <c r="I37" s="229">
        <v>2322</v>
      </c>
      <c r="J37" s="229">
        <v>2322</v>
      </c>
      <c r="K37" s="228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28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29">
        <v>0</v>
      </c>
      <c r="N37" s="229">
        <f>J37+K37-L37-M37</f>
        <v>2322</v>
      </c>
      <c r="O37" s="19"/>
      <c r="R37" s="55"/>
      <c r="S37" s="57"/>
    </row>
    <row r="38" spans="2:19" ht="35.1" customHeight="1" x14ac:dyDescent="0.3">
      <c r="D38" s="387" t="s">
        <v>387</v>
      </c>
      <c r="E38" s="404" t="s">
        <v>335</v>
      </c>
      <c r="F38" s="284" t="s">
        <v>294</v>
      </c>
      <c r="G38" s="226" t="s">
        <v>37</v>
      </c>
      <c r="H38" s="227">
        <v>15</v>
      </c>
      <c r="I38" s="234">
        <v>1858</v>
      </c>
      <c r="J38" s="229">
        <v>1858</v>
      </c>
      <c r="K38" s="228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28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29">
        <v>0</v>
      </c>
      <c r="N38" s="229">
        <f>J38+K38-L38-M38</f>
        <v>1858</v>
      </c>
      <c r="O38" s="19"/>
      <c r="R38" s="55"/>
      <c r="S38" s="57"/>
    </row>
    <row r="39" spans="2:19" ht="33" customHeight="1" x14ac:dyDescent="0.3">
      <c r="D39" s="387"/>
      <c r="E39" s="404"/>
      <c r="F39" s="241" t="s">
        <v>180</v>
      </c>
      <c r="G39" s="226"/>
      <c r="H39" s="227"/>
      <c r="I39" s="229"/>
      <c r="J39" s="229"/>
      <c r="K39" s="228"/>
      <c r="L39" s="228"/>
      <c r="M39" s="229"/>
      <c r="N39" s="229"/>
      <c r="O39" s="19"/>
      <c r="R39" s="55"/>
      <c r="S39" s="57"/>
    </row>
    <row r="40" spans="2:19" ht="6" hidden="1" customHeight="1" x14ac:dyDescent="0.3">
      <c r="D40" s="387"/>
      <c r="E40" s="387"/>
      <c r="F40" s="225"/>
      <c r="G40" s="271"/>
      <c r="H40" s="227"/>
      <c r="I40" s="229"/>
      <c r="J40" s="229"/>
      <c r="K40" s="228"/>
      <c r="L40" s="228"/>
      <c r="M40" s="229"/>
      <c r="N40" s="229"/>
      <c r="O40" s="19"/>
      <c r="R40" s="55"/>
      <c r="S40" s="57"/>
    </row>
    <row r="41" spans="2:19" ht="33" customHeight="1" x14ac:dyDescent="0.3">
      <c r="D41" s="387" t="s">
        <v>388</v>
      </c>
      <c r="E41" s="404" t="s">
        <v>335</v>
      </c>
      <c r="F41" s="259" t="s">
        <v>295</v>
      </c>
      <c r="G41" s="226" t="s">
        <v>44</v>
      </c>
      <c r="H41" s="227">
        <v>15</v>
      </c>
      <c r="I41" s="234">
        <v>3132</v>
      </c>
      <c r="J41" s="229">
        <f>I41</f>
        <v>3132</v>
      </c>
      <c r="K41" s="228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28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29">
        <v>0</v>
      </c>
      <c r="N41" s="229">
        <f>J41+K41-L41-M41</f>
        <v>3132</v>
      </c>
      <c r="O41" s="19"/>
      <c r="R41" s="55"/>
      <c r="S41" s="57"/>
    </row>
    <row r="42" spans="2:19" ht="32.1" customHeight="1" x14ac:dyDescent="0.2">
      <c r="D42" s="386"/>
      <c r="E42" s="403"/>
      <c r="F42" s="170"/>
      <c r="G42" s="168"/>
      <c r="H42" s="169"/>
      <c r="I42" s="162"/>
      <c r="J42" s="147"/>
      <c r="K42" s="368"/>
      <c r="L42" s="368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88"/>
      <c r="E43" s="392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27.95" customHeight="1" x14ac:dyDescent="0.3">
      <c r="B44" s="66"/>
      <c r="C44" s="66"/>
      <c r="D44" s="497" t="s">
        <v>12</v>
      </c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R44" s="55"/>
      <c r="S44" s="57"/>
    </row>
    <row r="45" spans="2:19" ht="27.95" customHeight="1" x14ac:dyDescent="0.3">
      <c r="B45" s="66"/>
      <c r="C45" s="66"/>
      <c r="D45" s="497" t="s">
        <v>172</v>
      </c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R45" s="55"/>
      <c r="S45" s="57"/>
    </row>
    <row r="46" spans="2:19" ht="27.95" customHeight="1" x14ac:dyDescent="0.3">
      <c r="B46" s="66"/>
      <c r="C46" s="66"/>
      <c r="D46" s="485" t="str">
        <f>D5</f>
        <v>NOMINA 1A QUINCENA DE FEBRERO DE 2020</v>
      </c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R46" s="55"/>
      <c r="S46" s="57"/>
    </row>
    <row r="47" spans="2:19" ht="27.95" customHeight="1" x14ac:dyDescent="0.3">
      <c r="B47" s="66"/>
      <c r="C47" s="66"/>
      <c r="D47" s="485" t="s">
        <v>159</v>
      </c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R47" s="55"/>
      <c r="S47" s="57"/>
    </row>
    <row r="48" spans="2:19" ht="21.95" customHeight="1" x14ac:dyDescent="0.2">
      <c r="B48" s="66"/>
      <c r="C48" s="66"/>
      <c r="D48" s="493" t="s">
        <v>371</v>
      </c>
      <c r="E48" s="408" t="s">
        <v>314</v>
      </c>
      <c r="F48" s="110"/>
      <c r="G48" s="110"/>
      <c r="H48" s="111" t="s">
        <v>4</v>
      </c>
      <c r="I48" s="487" t="s">
        <v>0</v>
      </c>
      <c r="J48" s="488"/>
      <c r="K48" s="489"/>
      <c r="L48" s="411"/>
      <c r="M48" s="112"/>
      <c r="N48" s="111"/>
      <c r="O48" s="113"/>
      <c r="R48" s="55"/>
      <c r="S48" s="57"/>
    </row>
    <row r="49" spans="2:19" ht="18.75" customHeight="1" x14ac:dyDescent="0.2">
      <c r="B49" s="66"/>
      <c r="C49" s="66"/>
      <c r="D49" s="494"/>
      <c r="E49" s="409" t="s">
        <v>315</v>
      </c>
      <c r="F49" s="113"/>
      <c r="G49" s="111"/>
      <c r="H49" s="114" t="s">
        <v>5</v>
      </c>
      <c r="I49" s="115" t="s">
        <v>1</v>
      </c>
      <c r="J49" s="115" t="s">
        <v>158</v>
      </c>
      <c r="K49" s="412" t="s">
        <v>162</v>
      </c>
      <c r="L49" s="412"/>
      <c r="M49" s="111" t="s">
        <v>177</v>
      </c>
      <c r="N49" s="111" t="s">
        <v>161</v>
      </c>
      <c r="O49" s="116"/>
      <c r="R49" s="55"/>
      <c r="S49" s="57"/>
    </row>
    <row r="50" spans="2:19" ht="21.95" customHeight="1" x14ac:dyDescent="0.25">
      <c r="B50" s="66"/>
      <c r="C50" s="66"/>
      <c r="D50" s="494"/>
      <c r="E50" s="409"/>
      <c r="F50" s="117"/>
      <c r="G50" s="118" t="s">
        <v>10</v>
      </c>
      <c r="H50" s="111"/>
      <c r="I50" s="111" t="s">
        <v>7</v>
      </c>
      <c r="J50" s="111" t="s">
        <v>161</v>
      </c>
      <c r="K50" s="114" t="s">
        <v>163</v>
      </c>
      <c r="L50" s="114" t="s">
        <v>164</v>
      </c>
      <c r="M50" s="111" t="s">
        <v>179</v>
      </c>
      <c r="N50" s="111" t="s">
        <v>167</v>
      </c>
      <c r="O50" s="115" t="s">
        <v>170</v>
      </c>
      <c r="R50" s="55"/>
      <c r="S50" s="57"/>
    </row>
    <row r="51" spans="2:19" ht="21.95" customHeight="1" x14ac:dyDescent="0.25">
      <c r="B51" s="66"/>
      <c r="C51" s="66"/>
      <c r="D51" s="495"/>
      <c r="E51" s="400"/>
      <c r="F51" s="117" t="s">
        <v>77</v>
      </c>
      <c r="G51" s="117" t="s">
        <v>9</v>
      </c>
      <c r="H51" s="115"/>
      <c r="I51" s="115"/>
      <c r="J51" s="115"/>
      <c r="K51" s="412"/>
      <c r="L51" s="413"/>
      <c r="M51" s="119"/>
      <c r="N51" s="115"/>
      <c r="O51" s="115"/>
      <c r="R51" s="55"/>
      <c r="S51" s="57"/>
    </row>
    <row r="52" spans="2:19" ht="39.950000000000003" customHeight="1" x14ac:dyDescent="0.3">
      <c r="D52" s="389"/>
      <c r="E52" s="405"/>
      <c r="F52" s="243" t="s">
        <v>232</v>
      </c>
      <c r="G52" s="244"/>
      <c r="H52" s="245"/>
      <c r="I52" s="246"/>
      <c r="J52" s="247"/>
      <c r="K52" s="417"/>
      <c r="L52" s="417"/>
      <c r="M52" s="247"/>
      <c r="N52" s="240"/>
      <c r="O52" s="64"/>
      <c r="R52" s="55"/>
      <c r="S52" s="57"/>
    </row>
    <row r="53" spans="2:19" ht="39.950000000000003" customHeight="1" x14ac:dyDescent="0.3">
      <c r="D53" s="387" t="s">
        <v>389</v>
      </c>
      <c r="E53" s="404" t="s">
        <v>335</v>
      </c>
      <c r="F53" s="242" t="s">
        <v>260</v>
      </c>
      <c r="G53" s="226" t="s">
        <v>33</v>
      </c>
      <c r="H53" s="227">
        <v>15</v>
      </c>
      <c r="I53" s="229">
        <v>2220</v>
      </c>
      <c r="J53" s="229">
        <v>2220</v>
      </c>
      <c r="K53" s="228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28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29"/>
      <c r="N53" s="229">
        <f>J53+K53</f>
        <v>2220</v>
      </c>
      <c r="O53" s="19"/>
      <c r="R53" s="55"/>
      <c r="S53" s="57"/>
    </row>
    <row r="54" spans="2:19" ht="39.950000000000003" customHeight="1" x14ac:dyDescent="0.3">
      <c r="D54" s="387" t="s">
        <v>390</v>
      </c>
      <c r="E54" s="404" t="s">
        <v>335</v>
      </c>
      <c r="F54" s="242" t="s">
        <v>261</v>
      </c>
      <c r="G54" s="226" t="s">
        <v>33</v>
      </c>
      <c r="H54" s="227">
        <v>15</v>
      </c>
      <c r="I54" s="229">
        <v>2220</v>
      </c>
      <c r="J54" s="229">
        <v>2220</v>
      </c>
      <c r="K54" s="228">
        <f t="shared" si="0"/>
        <v>0</v>
      </c>
      <c r="L54" s="228">
        <f t="shared" si="1"/>
        <v>0</v>
      </c>
      <c r="M54" s="229"/>
      <c r="N54" s="229">
        <f>J54+K54</f>
        <v>2220</v>
      </c>
      <c r="O54" s="19"/>
      <c r="R54" s="55"/>
      <c r="S54" s="57"/>
    </row>
    <row r="55" spans="2:19" ht="39.950000000000003" customHeight="1" x14ac:dyDescent="0.3">
      <c r="D55" s="387" t="s">
        <v>391</v>
      </c>
      <c r="E55" s="404" t="s">
        <v>335</v>
      </c>
      <c r="F55" s="242" t="s">
        <v>262</v>
      </c>
      <c r="G55" s="226" t="s">
        <v>33</v>
      </c>
      <c r="H55" s="227">
        <v>15</v>
      </c>
      <c r="I55" s="229">
        <v>2220</v>
      </c>
      <c r="J55" s="229">
        <v>2220</v>
      </c>
      <c r="K55" s="228">
        <f t="shared" si="0"/>
        <v>0</v>
      </c>
      <c r="L55" s="228">
        <f t="shared" si="1"/>
        <v>0</v>
      </c>
      <c r="M55" s="229"/>
      <c r="N55" s="229">
        <f>J55+K55</f>
        <v>2220</v>
      </c>
      <c r="O55" s="19"/>
      <c r="R55" s="55"/>
      <c r="S55" s="57"/>
    </row>
    <row r="56" spans="2:19" ht="39.950000000000003" customHeight="1" x14ac:dyDescent="0.3">
      <c r="D56" s="387" t="s">
        <v>392</v>
      </c>
      <c r="E56" s="404" t="s">
        <v>335</v>
      </c>
      <c r="F56" s="242" t="s">
        <v>259</v>
      </c>
      <c r="G56" s="226" t="s">
        <v>41</v>
      </c>
      <c r="H56" s="227">
        <v>15</v>
      </c>
      <c r="I56" s="229">
        <v>2398</v>
      </c>
      <c r="J56" s="229">
        <v>2398</v>
      </c>
      <c r="K56" s="228">
        <f t="shared" si="0"/>
        <v>0</v>
      </c>
      <c r="L56" s="228">
        <f t="shared" si="1"/>
        <v>0</v>
      </c>
      <c r="M56" s="229"/>
      <c r="N56" s="229">
        <f>J56+K56</f>
        <v>2398</v>
      </c>
      <c r="O56" s="19"/>
      <c r="R56" s="55"/>
      <c r="S56" s="57"/>
    </row>
    <row r="57" spans="2:19" ht="39.950000000000003" customHeight="1" x14ac:dyDescent="0.3">
      <c r="D57" s="387" t="s">
        <v>393</v>
      </c>
      <c r="E57" s="404" t="s">
        <v>326</v>
      </c>
      <c r="F57" s="242" t="s">
        <v>233</v>
      </c>
      <c r="G57" s="226" t="s">
        <v>39</v>
      </c>
      <c r="H57" s="227">
        <v>15</v>
      </c>
      <c r="I57" s="234">
        <v>2785</v>
      </c>
      <c r="J57" s="229">
        <v>2785</v>
      </c>
      <c r="K57" s="228">
        <f t="shared" si="0"/>
        <v>0</v>
      </c>
      <c r="L57" s="228">
        <f t="shared" si="1"/>
        <v>0</v>
      </c>
      <c r="M57" s="229"/>
      <c r="N57" s="240">
        <f>J57+K57-L57-M57</f>
        <v>2785</v>
      </c>
      <c r="O57" s="19"/>
      <c r="R57" s="55"/>
      <c r="S57" s="57"/>
    </row>
    <row r="58" spans="2:19" ht="39.950000000000003" customHeight="1" x14ac:dyDescent="0.3">
      <c r="D58" s="387" t="s">
        <v>394</v>
      </c>
      <c r="E58" s="387" t="s">
        <v>326</v>
      </c>
      <c r="F58" s="248" t="s">
        <v>221</v>
      </c>
      <c r="G58" s="249" t="s">
        <v>32</v>
      </c>
      <c r="H58" s="250">
        <v>15</v>
      </c>
      <c r="I58" s="229">
        <v>5358</v>
      </c>
      <c r="J58" s="229">
        <v>5358</v>
      </c>
      <c r="K58" s="228">
        <f t="shared" si="0"/>
        <v>0</v>
      </c>
      <c r="L58" s="228">
        <f t="shared" si="1"/>
        <v>0</v>
      </c>
      <c r="M58" s="229">
        <v>0</v>
      </c>
      <c r="N58" s="240">
        <f>J58+K58-L58-M58</f>
        <v>5358</v>
      </c>
      <c r="O58" s="19"/>
      <c r="R58" s="55"/>
      <c r="S58" s="57"/>
    </row>
    <row r="59" spans="2:19" ht="39.950000000000003" customHeight="1" x14ac:dyDescent="0.3">
      <c r="D59" s="387" t="s">
        <v>395</v>
      </c>
      <c r="E59" s="404" t="s">
        <v>326</v>
      </c>
      <c r="F59" s="251" t="s">
        <v>59</v>
      </c>
      <c r="G59" s="252" t="s">
        <v>33</v>
      </c>
      <c r="H59" s="250">
        <v>15</v>
      </c>
      <c r="I59" s="234">
        <v>2201</v>
      </c>
      <c r="J59" s="229">
        <f>I59</f>
        <v>2201</v>
      </c>
      <c r="K59" s="228">
        <f t="shared" si="0"/>
        <v>0</v>
      </c>
      <c r="L59" s="228">
        <f t="shared" si="1"/>
        <v>0</v>
      </c>
      <c r="M59" s="229">
        <v>0</v>
      </c>
      <c r="N59" s="229">
        <f>J59+K59-L59-M59</f>
        <v>2201</v>
      </c>
      <c r="O59" s="19"/>
      <c r="R59" s="55"/>
      <c r="S59" s="57"/>
    </row>
    <row r="60" spans="2:19" ht="39.950000000000003" customHeight="1" x14ac:dyDescent="0.3">
      <c r="D60" s="387" t="s">
        <v>396</v>
      </c>
      <c r="E60" s="404" t="s">
        <v>326</v>
      </c>
      <c r="F60" s="251" t="s">
        <v>106</v>
      </c>
      <c r="G60" s="252" t="s">
        <v>33</v>
      </c>
      <c r="H60" s="250">
        <v>15</v>
      </c>
      <c r="I60" s="234">
        <v>2785</v>
      </c>
      <c r="J60" s="229">
        <v>2785</v>
      </c>
      <c r="K60" s="228">
        <f t="shared" si="0"/>
        <v>0</v>
      </c>
      <c r="L60" s="228">
        <f t="shared" si="1"/>
        <v>0</v>
      </c>
      <c r="M60" s="229"/>
      <c r="N60" s="240">
        <f>J60+K60-L60-M60</f>
        <v>2785</v>
      </c>
      <c r="O60" s="19"/>
      <c r="R60" s="55"/>
      <c r="S60" s="57"/>
    </row>
    <row r="61" spans="2:19" ht="39.950000000000003" customHeight="1" x14ac:dyDescent="0.3">
      <c r="D61" s="387" t="s">
        <v>397</v>
      </c>
      <c r="E61" s="387" t="s">
        <v>326</v>
      </c>
      <c r="F61" s="248" t="s">
        <v>110</v>
      </c>
      <c r="G61" s="249" t="s">
        <v>109</v>
      </c>
      <c r="H61" s="250">
        <v>15</v>
      </c>
      <c r="I61" s="234">
        <v>3226</v>
      </c>
      <c r="J61" s="229">
        <f>I61</f>
        <v>3226</v>
      </c>
      <c r="K61" s="228">
        <f t="shared" si="0"/>
        <v>0</v>
      </c>
      <c r="L61" s="228">
        <f t="shared" si="1"/>
        <v>0</v>
      </c>
      <c r="M61" s="229">
        <v>0</v>
      </c>
      <c r="N61" s="229">
        <f>J61+K61-L61-M61</f>
        <v>3226</v>
      </c>
      <c r="O61" s="19"/>
      <c r="R61" s="55"/>
      <c r="S61" s="57"/>
    </row>
    <row r="62" spans="2:19" ht="39.950000000000003" customHeight="1" x14ac:dyDescent="0.3">
      <c r="D62" s="387" t="s">
        <v>398</v>
      </c>
      <c r="E62" s="387" t="s">
        <v>326</v>
      </c>
      <c r="F62" s="248" t="s">
        <v>134</v>
      </c>
      <c r="G62" s="253" t="s">
        <v>133</v>
      </c>
      <c r="H62" s="250">
        <v>15</v>
      </c>
      <c r="I62" s="234">
        <v>2322</v>
      </c>
      <c r="J62" s="229">
        <v>2322</v>
      </c>
      <c r="K62" s="228">
        <f t="shared" si="0"/>
        <v>0</v>
      </c>
      <c r="L62" s="228">
        <f t="shared" si="1"/>
        <v>0</v>
      </c>
      <c r="M62" s="229">
        <v>0</v>
      </c>
      <c r="N62" s="229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87" t="s">
        <v>399</v>
      </c>
      <c r="E63" s="387" t="s">
        <v>326</v>
      </c>
      <c r="F63" s="248" t="s">
        <v>183</v>
      </c>
      <c r="G63" s="253" t="s">
        <v>39</v>
      </c>
      <c r="H63" s="250">
        <v>15</v>
      </c>
      <c r="I63" s="234">
        <v>2785</v>
      </c>
      <c r="J63" s="229">
        <v>2785</v>
      </c>
      <c r="K63" s="228">
        <f t="shared" si="0"/>
        <v>0</v>
      </c>
      <c r="L63" s="228">
        <f t="shared" si="1"/>
        <v>0</v>
      </c>
      <c r="M63" s="229">
        <v>0</v>
      </c>
      <c r="N63" s="229">
        <f t="shared" si="2"/>
        <v>2785</v>
      </c>
      <c r="O63" s="19"/>
      <c r="R63" s="55"/>
      <c r="S63" s="57"/>
    </row>
    <row r="64" spans="2:19" ht="39.950000000000003" customHeight="1" x14ac:dyDescent="0.3">
      <c r="D64" s="387" t="s">
        <v>400</v>
      </c>
      <c r="E64" s="387" t="s">
        <v>326</v>
      </c>
      <c r="F64" s="248" t="s">
        <v>95</v>
      </c>
      <c r="G64" s="253" t="s">
        <v>33</v>
      </c>
      <c r="H64" s="250">
        <v>15</v>
      </c>
      <c r="I64" s="234">
        <v>3132</v>
      </c>
      <c r="J64" s="229">
        <v>3132</v>
      </c>
      <c r="K64" s="228">
        <f t="shared" si="0"/>
        <v>0</v>
      </c>
      <c r="L64" s="228">
        <f t="shared" si="1"/>
        <v>0</v>
      </c>
      <c r="M64" s="229">
        <v>0</v>
      </c>
      <c r="N64" s="229">
        <f t="shared" si="2"/>
        <v>3132</v>
      </c>
      <c r="O64" s="19"/>
      <c r="R64" s="55"/>
      <c r="S64" s="57"/>
    </row>
    <row r="65" spans="2:241" ht="39.950000000000003" customHeight="1" x14ac:dyDescent="0.3">
      <c r="D65" s="387" t="s">
        <v>401</v>
      </c>
      <c r="E65" s="387" t="s">
        <v>326</v>
      </c>
      <c r="F65" s="248" t="s">
        <v>85</v>
      </c>
      <c r="G65" s="253" t="s">
        <v>58</v>
      </c>
      <c r="H65" s="250">
        <v>15</v>
      </c>
      <c r="I65" s="234">
        <v>2322</v>
      </c>
      <c r="J65" s="229">
        <v>2322</v>
      </c>
      <c r="K65" s="228">
        <f t="shared" si="0"/>
        <v>0</v>
      </c>
      <c r="L65" s="228">
        <f t="shared" si="1"/>
        <v>0</v>
      </c>
      <c r="M65" s="229">
        <v>0</v>
      </c>
      <c r="N65" s="229">
        <f t="shared" si="2"/>
        <v>2322</v>
      </c>
      <c r="O65" s="19"/>
      <c r="R65" s="55"/>
      <c r="S65" s="57"/>
    </row>
    <row r="66" spans="2:241" ht="39.950000000000003" customHeight="1" x14ac:dyDescent="0.3">
      <c r="D66" s="387" t="s">
        <v>402</v>
      </c>
      <c r="E66" s="387" t="s">
        <v>326</v>
      </c>
      <c r="F66" s="248" t="s">
        <v>111</v>
      </c>
      <c r="G66" s="253" t="s">
        <v>33</v>
      </c>
      <c r="H66" s="250">
        <v>15</v>
      </c>
      <c r="I66" s="234">
        <v>2322</v>
      </c>
      <c r="J66" s="229">
        <v>2322</v>
      </c>
      <c r="K66" s="228">
        <f t="shared" si="0"/>
        <v>0</v>
      </c>
      <c r="L66" s="228">
        <f t="shared" si="1"/>
        <v>0</v>
      </c>
      <c r="M66" s="229">
        <v>0</v>
      </c>
      <c r="N66" s="229">
        <f t="shared" si="2"/>
        <v>2322</v>
      </c>
      <c r="O66" s="19"/>
      <c r="R66" s="55"/>
      <c r="S66" s="57"/>
    </row>
    <row r="67" spans="2:241" ht="39.950000000000003" customHeight="1" x14ac:dyDescent="0.3">
      <c r="D67" s="387" t="s">
        <v>403</v>
      </c>
      <c r="E67" s="387" t="s">
        <v>326</v>
      </c>
      <c r="F67" s="248" t="s">
        <v>97</v>
      </c>
      <c r="G67" s="253" t="s">
        <v>33</v>
      </c>
      <c r="H67" s="250">
        <v>15</v>
      </c>
      <c r="I67" s="234">
        <v>3435</v>
      </c>
      <c r="J67" s="229">
        <v>3435</v>
      </c>
      <c r="K67" s="228">
        <f t="shared" si="0"/>
        <v>0</v>
      </c>
      <c r="L67" s="228">
        <f t="shared" si="1"/>
        <v>0</v>
      </c>
      <c r="M67" s="229">
        <v>0</v>
      </c>
      <c r="N67" s="229">
        <f t="shared" si="2"/>
        <v>3435</v>
      </c>
      <c r="O67" s="19"/>
      <c r="R67" s="55"/>
      <c r="S67" s="57"/>
    </row>
    <row r="68" spans="2:241" ht="39.950000000000003" customHeight="1" x14ac:dyDescent="0.3">
      <c r="D68" s="387" t="s">
        <v>404</v>
      </c>
      <c r="E68" s="387" t="s">
        <v>326</v>
      </c>
      <c r="F68" s="248" t="s">
        <v>112</v>
      </c>
      <c r="G68" s="253" t="s">
        <v>33</v>
      </c>
      <c r="H68" s="250">
        <v>15</v>
      </c>
      <c r="I68" s="234">
        <v>2116</v>
      </c>
      <c r="J68" s="229">
        <f>I68</f>
        <v>2116</v>
      </c>
      <c r="K68" s="228">
        <f t="shared" si="0"/>
        <v>0</v>
      </c>
      <c r="L68" s="228">
        <f t="shared" si="1"/>
        <v>0</v>
      </c>
      <c r="M68" s="229">
        <v>0</v>
      </c>
      <c r="N68" s="229">
        <f t="shared" si="2"/>
        <v>2116</v>
      </c>
      <c r="O68" s="19"/>
      <c r="R68" s="55"/>
      <c r="S68" s="57"/>
    </row>
    <row r="69" spans="2:241" ht="39.950000000000003" customHeight="1" x14ac:dyDescent="0.3">
      <c r="D69" s="387" t="s">
        <v>405</v>
      </c>
      <c r="E69" s="387" t="s">
        <v>326</v>
      </c>
      <c r="F69" s="248" t="s">
        <v>108</v>
      </c>
      <c r="G69" s="253" t="s">
        <v>33</v>
      </c>
      <c r="H69" s="250">
        <v>15</v>
      </c>
      <c r="I69" s="234">
        <v>2420</v>
      </c>
      <c r="J69" s="229">
        <v>2420</v>
      </c>
      <c r="K69" s="228">
        <f t="shared" si="0"/>
        <v>0</v>
      </c>
      <c r="L69" s="228">
        <f t="shared" si="1"/>
        <v>0</v>
      </c>
      <c r="M69" s="229">
        <v>0</v>
      </c>
      <c r="N69" s="229">
        <f t="shared" si="2"/>
        <v>2420</v>
      </c>
      <c r="O69" s="19"/>
      <c r="R69" s="55"/>
      <c r="S69" s="57"/>
    </row>
    <row r="70" spans="2:241" ht="39.950000000000003" customHeight="1" x14ac:dyDescent="0.3">
      <c r="D70" s="387" t="s">
        <v>406</v>
      </c>
      <c r="E70" s="387" t="s">
        <v>326</v>
      </c>
      <c r="F70" s="248" t="s">
        <v>146</v>
      </c>
      <c r="G70" s="253" t="s">
        <v>33</v>
      </c>
      <c r="H70" s="250">
        <v>15</v>
      </c>
      <c r="I70" s="234">
        <v>2188</v>
      </c>
      <c r="J70" s="229">
        <v>2188</v>
      </c>
      <c r="K70" s="228">
        <f t="shared" si="0"/>
        <v>0</v>
      </c>
      <c r="L70" s="228">
        <f t="shared" si="1"/>
        <v>0</v>
      </c>
      <c r="M70" s="229">
        <v>0</v>
      </c>
      <c r="N70" s="229">
        <f t="shared" si="2"/>
        <v>2188</v>
      </c>
      <c r="O70" s="19"/>
      <c r="R70" s="55"/>
      <c r="S70" s="57"/>
    </row>
    <row r="71" spans="2:241" ht="39.950000000000003" customHeight="1" x14ac:dyDescent="0.3">
      <c r="D71" s="387" t="s">
        <v>407</v>
      </c>
      <c r="E71" s="387" t="s">
        <v>326</v>
      </c>
      <c r="F71" s="248" t="s">
        <v>107</v>
      </c>
      <c r="G71" s="253" t="s">
        <v>33</v>
      </c>
      <c r="H71" s="250">
        <v>15</v>
      </c>
      <c r="I71" s="234">
        <v>3132</v>
      </c>
      <c r="J71" s="229">
        <f>I71</f>
        <v>3132</v>
      </c>
      <c r="K71" s="228">
        <f t="shared" si="0"/>
        <v>0</v>
      </c>
      <c r="L71" s="228">
        <f t="shared" si="1"/>
        <v>0</v>
      </c>
      <c r="M71" s="229">
        <v>0</v>
      </c>
      <c r="N71" s="229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87" t="s">
        <v>408</v>
      </c>
      <c r="E72" s="387" t="s">
        <v>326</v>
      </c>
      <c r="F72" s="248" t="s">
        <v>115</v>
      </c>
      <c r="G72" s="253" t="s">
        <v>39</v>
      </c>
      <c r="H72" s="250">
        <v>15</v>
      </c>
      <c r="I72" s="234">
        <v>2941</v>
      </c>
      <c r="J72" s="229">
        <v>2941</v>
      </c>
      <c r="K72" s="228">
        <f t="shared" si="0"/>
        <v>0</v>
      </c>
      <c r="L72" s="228">
        <f t="shared" si="1"/>
        <v>0</v>
      </c>
      <c r="M72" s="229">
        <v>0</v>
      </c>
      <c r="N72" s="229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7" t="s">
        <v>409</v>
      </c>
      <c r="E73" s="387" t="s">
        <v>326</v>
      </c>
      <c r="F73" s="230" t="s">
        <v>231</v>
      </c>
      <c r="G73" s="237" t="s">
        <v>37</v>
      </c>
      <c r="H73" s="227">
        <v>15</v>
      </c>
      <c r="I73" s="234">
        <v>1567</v>
      </c>
      <c r="J73" s="229">
        <f>I73</f>
        <v>1567</v>
      </c>
      <c r="K73" s="228">
        <f t="shared" si="0"/>
        <v>0</v>
      </c>
      <c r="L73" s="228">
        <f t="shared" si="1"/>
        <v>0</v>
      </c>
      <c r="M73" s="229">
        <v>0</v>
      </c>
      <c r="N73" s="229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87" t="s">
        <v>410</v>
      </c>
      <c r="E74" s="387" t="s">
        <v>326</v>
      </c>
      <c r="F74" s="248" t="s">
        <v>304</v>
      </c>
      <c r="G74" s="253" t="s">
        <v>37</v>
      </c>
      <c r="H74" s="250">
        <v>15</v>
      </c>
      <c r="I74" s="234">
        <v>1567</v>
      </c>
      <c r="J74" s="229">
        <f>I74</f>
        <v>1567</v>
      </c>
      <c r="K74" s="228">
        <f t="shared" si="0"/>
        <v>0</v>
      </c>
      <c r="L74" s="228">
        <f t="shared" si="1"/>
        <v>0</v>
      </c>
      <c r="M74" s="229">
        <v>0</v>
      </c>
      <c r="N74" s="229">
        <f t="shared" si="2"/>
        <v>1567</v>
      </c>
      <c r="O74" s="19"/>
      <c r="R74" s="55"/>
      <c r="S74" s="57"/>
    </row>
    <row r="75" spans="2:241" ht="4.5" hidden="1" customHeight="1" x14ac:dyDescent="0.3">
      <c r="D75" s="390"/>
      <c r="E75" s="406"/>
      <c r="F75" s="248"/>
      <c r="G75" s="253"/>
      <c r="H75" s="250"/>
      <c r="I75" s="234"/>
      <c r="J75" s="229"/>
      <c r="K75" s="228"/>
      <c r="L75" s="228"/>
      <c r="M75" s="229"/>
      <c r="N75" s="229"/>
      <c r="O75" s="19"/>
      <c r="R75" s="55"/>
      <c r="S75" s="57"/>
    </row>
    <row r="76" spans="2:241" ht="1.5" hidden="1" customHeight="1" x14ac:dyDescent="0.3">
      <c r="D76" s="390"/>
      <c r="E76" s="406"/>
      <c r="F76" s="248"/>
      <c r="G76" s="253"/>
      <c r="H76" s="250"/>
      <c r="I76" s="254"/>
      <c r="J76" s="229"/>
      <c r="K76" s="228"/>
      <c r="L76" s="228"/>
      <c r="M76" s="229">
        <v>0</v>
      </c>
      <c r="N76" s="229"/>
      <c r="O76" s="19"/>
      <c r="R76" s="55"/>
      <c r="S76" s="57"/>
    </row>
    <row r="77" spans="2:241" ht="39.950000000000003" customHeight="1" x14ac:dyDescent="0.3">
      <c r="D77" s="391"/>
      <c r="E77" s="391"/>
      <c r="F77" s="255" t="s">
        <v>50</v>
      </c>
      <c r="G77" s="236"/>
      <c r="H77" s="256"/>
      <c r="I77" s="257"/>
      <c r="J77" s="240"/>
      <c r="K77" s="418"/>
      <c r="L77" s="419"/>
      <c r="M77" s="258"/>
      <c r="N77" s="240"/>
      <c r="O77" s="135"/>
      <c r="R77" s="55"/>
      <c r="S77" s="57"/>
    </row>
    <row r="78" spans="2:241" ht="39.950000000000003" customHeight="1" x14ac:dyDescent="0.3">
      <c r="D78" s="391" t="s">
        <v>411</v>
      </c>
      <c r="E78" s="391" t="s">
        <v>326</v>
      </c>
      <c r="F78" s="251" t="s">
        <v>229</v>
      </c>
      <c r="G78" s="259" t="s">
        <v>51</v>
      </c>
      <c r="H78" s="250">
        <v>15</v>
      </c>
      <c r="I78" s="234">
        <v>3226</v>
      </c>
      <c r="J78" s="229">
        <f>I78</f>
        <v>3226</v>
      </c>
      <c r="K78" s="228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28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29">
        <v>0</v>
      </c>
      <c r="N78" s="229">
        <f>J78+K78-L78-M78</f>
        <v>3226</v>
      </c>
      <c r="O78" s="80"/>
      <c r="R78" s="55"/>
      <c r="S78" s="57"/>
    </row>
    <row r="79" spans="2:241" ht="38.1" customHeight="1" x14ac:dyDescent="0.2">
      <c r="D79" s="392"/>
      <c r="E79" s="392"/>
      <c r="F79" s="214"/>
      <c r="G79" s="215"/>
      <c r="H79" s="216"/>
      <c r="I79" s="217">
        <f>I78+I74+I73+I72+I71+I70+I69+I68+I67+I66+I65+I64+I63+I62+I61+I60+I59+I58+I57+I56+I55+I54+I53</f>
        <v>60888</v>
      </c>
      <c r="J79" s="217">
        <f>J78+J76+J74+J73+J72+J71+J70+J69+J68+J67+J66+J65+J64+J63+J62+J61+J60+J59+J58+J57+J56+J55+J54+J53</f>
        <v>60888</v>
      </c>
      <c r="K79" s="420">
        <f>K76+K74+K73+K70+K69+K68+K66+K65+K62+K59+K56+K55+K54+K53</f>
        <v>0</v>
      </c>
      <c r="L79" s="420">
        <f>L78+L72+L71+L67+L64+L63+L61+L60+L58+L57</f>
        <v>0</v>
      </c>
      <c r="M79" s="217"/>
      <c r="N79" s="217">
        <f>N78+N76+N74+N73+N72+N71+N70+N69+N68+N67+N66+N65+N64+N63+N62+N61+N60+N59+N58+N57+N56+N55+N54+N53</f>
        <v>60888</v>
      </c>
      <c r="O79" s="84"/>
      <c r="R79" s="55"/>
      <c r="S79" s="57"/>
    </row>
    <row r="80" spans="2:241" ht="38.1" customHeight="1" x14ac:dyDescent="0.3">
      <c r="D80" s="497" t="s">
        <v>12</v>
      </c>
      <c r="E80" s="497"/>
      <c r="F80" s="497"/>
      <c r="G80" s="497"/>
      <c r="H80" s="497"/>
      <c r="I80" s="497"/>
      <c r="J80" s="497"/>
      <c r="K80" s="497"/>
      <c r="L80" s="497"/>
      <c r="M80" s="497"/>
      <c r="N80" s="497"/>
      <c r="O80" s="497"/>
      <c r="R80" s="55"/>
      <c r="S80" s="57"/>
    </row>
    <row r="81" spans="4:19" ht="38.1" customHeight="1" x14ac:dyDescent="0.3">
      <c r="D81" s="497" t="s">
        <v>172</v>
      </c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7"/>
      <c r="R81" s="55"/>
      <c r="S81" s="57"/>
    </row>
    <row r="82" spans="4:19" ht="38.1" customHeight="1" x14ac:dyDescent="0.3">
      <c r="D82" s="485" t="str">
        <f>D5</f>
        <v>NOMINA 1A QUINCENA DE FEBRERO DE 2020</v>
      </c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R82" s="55"/>
      <c r="S82" s="57"/>
    </row>
    <row r="83" spans="4:19" ht="38.1" customHeight="1" x14ac:dyDescent="0.3">
      <c r="D83" s="485" t="s">
        <v>159</v>
      </c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R83" s="55"/>
      <c r="S83" s="57"/>
    </row>
    <row r="84" spans="4:19" ht="38.1" customHeight="1" x14ac:dyDescent="0.2">
      <c r="D84" s="493" t="s">
        <v>371</v>
      </c>
      <c r="E84" s="408" t="s">
        <v>314</v>
      </c>
      <c r="F84" s="110"/>
      <c r="G84" s="110"/>
      <c r="H84" s="111" t="s">
        <v>4</v>
      </c>
      <c r="I84" s="487" t="s">
        <v>0</v>
      </c>
      <c r="J84" s="488"/>
      <c r="K84" s="489"/>
      <c r="L84" s="411"/>
      <c r="M84" s="112"/>
      <c r="N84" s="111"/>
      <c r="O84" s="113"/>
      <c r="R84" s="55"/>
      <c r="S84" s="57"/>
    </row>
    <row r="85" spans="4:19" ht="38.1" customHeight="1" x14ac:dyDescent="0.2">
      <c r="D85" s="494"/>
      <c r="E85" s="409" t="s">
        <v>315</v>
      </c>
      <c r="F85" s="113"/>
      <c r="G85" s="111"/>
      <c r="H85" s="114" t="s">
        <v>5</v>
      </c>
      <c r="I85" s="115" t="s">
        <v>1</v>
      </c>
      <c r="J85" s="115" t="s">
        <v>158</v>
      </c>
      <c r="K85" s="412" t="s">
        <v>162</v>
      </c>
      <c r="L85" s="412"/>
      <c r="M85" s="111" t="s">
        <v>177</v>
      </c>
      <c r="N85" s="111" t="s">
        <v>161</v>
      </c>
      <c r="O85" s="116"/>
      <c r="R85" s="55"/>
      <c r="S85" s="57"/>
    </row>
    <row r="86" spans="4:19" ht="38.1" customHeight="1" x14ac:dyDescent="0.25">
      <c r="D86" s="494"/>
      <c r="E86" s="409"/>
      <c r="F86" s="117"/>
      <c r="G86" s="118" t="s">
        <v>10</v>
      </c>
      <c r="H86" s="111"/>
      <c r="I86" s="111" t="s">
        <v>7</v>
      </c>
      <c r="J86" s="111" t="s">
        <v>161</v>
      </c>
      <c r="K86" s="114" t="s">
        <v>163</v>
      </c>
      <c r="L86" s="114" t="s">
        <v>164</v>
      </c>
      <c r="M86" s="111" t="s">
        <v>179</v>
      </c>
      <c r="N86" s="111" t="s">
        <v>167</v>
      </c>
      <c r="O86" s="115" t="s">
        <v>170</v>
      </c>
      <c r="R86" s="55"/>
      <c r="S86" s="57"/>
    </row>
    <row r="87" spans="4:19" ht="38.1" customHeight="1" x14ac:dyDescent="0.25">
      <c r="D87" s="495"/>
      <c r="E87" s="400"/>
      <c r="F87" s="117" t="s">
        <v>77</v>
      </c>
      <c r="G87" s="117" t="s">
        <v>9</v>
      </c>
      <c r="H87" s="115"/>
      <c r="I87" s="115"/>
      <c r="J87" s="115"/>
      <c r="K87" s="412"/>
      <c r="L87" s="413"/>
      <c r="M87" s="119"/>
      <c r="N87" s="115"/>
      <c r="O87" s="115"/>
      <c r="R87" s="55"/>
      <c r="S87" s="57"/>
    </row>
    <row r="88" spans="4:19" ht="39.950000000000003" customHeight="1" x14ac:dyDescent="0.3">
      <c r="D88" s="389"/>
      <c r="E88" s="405"/>
      <c r="F88" s="243" t="s">
        <v>264</v>
      </c>
      <c r="G88" s="244"/>
      <c r="H88" s="245"/>
      <c r="I88" s="246"/>
      <c r="J88" s="247"/>
      <c r="K88" s="417"/>
      <c r="L88" s="417"/>
      <c r="M88" s="247"/>
      <c r="N88" s="240"/>
      <c r="O88" s="64"/>
      <c r="R88" s="55"/>
      <c r="S88" s="57"/>
    </row>
    <row r="89" spans="4:19" ht="39.950000000000003" customHeight="1" x14ac:dyDescent="0.3">
      <c r="D89" s="390" t="s">
        <v>412</v>
      </c>
      <c r="E89" s="406" t="s">
        <v>335</v>
      </c>
      <c r="F89" s="248" t="s">
        <v>265</v>
      </c>
      <c r="G89" s="249" t="s">
        <v>266</v>
      </c>
      <c r="H89" s="250">
        <v>15</v>
      </c>
      <c r="I89" s="229">
        <v>2220</v>
      </c>
      <c r="J89" s="229">
        <v>2220</v>
      </c>
      <c r="K89" s="228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28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29"/>
      <c r="N89" s="229">
        <f>J89+K89</f>
        <v>2220</v>
      </c>
      <c r="O89" s="19"/>
      <c r="R89" s="55"/>
      <c r="S89" s="57"/>
    </row>
    <row r="90" spans="4:19" ht="39.950000000000003" customHeight="1" x14ac:dyDescent="0.3">
      <c r="D90" s="390"/>
      <c r="E90" s="391"/>
      <c r="F90" s="260" t="s">
        <v>267</v>
      </c>
      <c r="G90" s="261"/>
      <c r="H90" s="250"/>
      <c r="I90" s="234"/>
      <c r="J90" s="229"/>
      <c r="K90" s="228"/>
      <c r="L90" s="228"/>
      <c r="M90" s="229"/>
      <c r="N90" s="229"/>
      <c r="O90" s="19"/>
      <c r="R90" s="55"/>
      <c r="S90" s="57"/>
    </row>
    <row r="91" spans="4:19" ht="39.950000000000003" customHeight="1" x14ac:dyDescent="0.3">
      <c r="D91" s="390" t="s">
        <v>413</v>
      </c>
      <c r="E91" s="391" t="s">
        <v>326</v>
      </c>
      <c r="F91" s="251" t="s">
        <v>269</v>
      </c>
      <c r="G91" s="261" t="s">
        <v>268</v>
      </c>
      <c r="H91" s="250">
        <v>15</v>
      </c>
      <c r="I91" s="229">
        <v>2868</v>
      </c>
      <c r="J91" s="229">
        <v>2868</v>
      </c>
      <c r="K91" s="228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28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29"/>
      <c r="N91" s="229">
        <f>J91-L91</f>
        <v>2868</v>
      </c>
      <c r="O91" s="19"/>
      <c r="R91" s="55"/>
      <c r="S91" s="57"/>
    </row>
    <row r="92" spans="4:19" ht="39.950000000000003" customHeight="1" x14ac:dyDescent="0.3">
      <c r="D92" s="390"/>
      <c r="E92" s="406"/>
      <c r="F92" s="262" t="s">
        <v>271</v>
      </c>
      <c r="G92" s="249"/>
      <c r="H92" s="250"/>
      <c r="I92" s="234"/>
      <c r="J92" s="229"/>
      <c r="K92" s="228"/>
      <c r="L92" s="228"/>
      <c r="M92" s="229"/>
      <c r="N92" s="229"/>
      <c r="O92" s="19"/>
      <c r="R92" s="55"/>
      <c r="S92" s="57"/>
    </row>
    <row r="93" spans="4:19" ht="3" customHeight="1" x14ac:dyDescent="0.3">
      <c r="D93" s="390"/>
      <c r="E93" s="406"/>
      <c r="F93" s="248"/>
      <c r="G93" s="253"/>
      <c r="H93" s="250">
        <v>0</v>
      </c>
      <c r="I93" s="229">
        <v>0</v>
      </c>
      <c r="J93" s="229">
        <v>0</v>
      </c>
      <c r="K93" s="228">
        <v>0</v>
      </c>
      <c r="L93" s="228"/>
      <c r="M93" s="229"/>
      <c r="N93" s="229">
        <v>0</v>
      </c>
      <c r="O93" s="19"/>
      <c r="R93" s="55"/>
      <c r="S93" s="57"/>
    </row>
    <row r="94" spans="4:19" ht="39.950000000000003" customHeight="1" x14ac:dyDescent="0.3">
      <c r="D94" s="390" t="s">
        <v>414</v>
      </c>
      <c r="E94" s="406" t="s">
        <v>335</v>
      </c>
      <c r="F94" s="248" t="s">
        <v>292</v>
      </c>
      <c r="G94" s="253" t="s">
        <v>272</v>
      </c>
      <c r="H94" s="250">
        <v>15</v>
      </c>
      <c r="I94" s="229">
        <v>2220</v>
      </c>
      <c r="J94" s="229">
        <v>2220</v>
      </c>
      <c r="K94" s="228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28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29"/>
      <c r="N94" s="229">
        <f>J94+K94</f>
        <v>2220</v>
      </c>
      <c r="O94" s="19"/>
      <c r="R94" s="55"/>
      <c r="S94" s="57"/>
    </row>
    <row r="95" spans="4:19" ht="39.950000000000003" customHeight="1" x14ac:dyDescent="0.3">
      <c r="D95" s="390"/>
      <c r="E95" s="406"/>
      <c r="F95" s="262" t="s">
        <v>273</v>
      </c>
      <c r="G95" s="253"/>
      <c r="H95" s="250"/>
      <c r="I95" s="234"/>
      <c r="J95" s="229"/>
      <c r="K95" s="228"/>
      <c r="L95" s="228"/>
      <c r="M95" s="229"/>
      <c r="N95" s="229"/>
      <c r="O95" s="19"/>
      <c r="R95" s="55"/>
      <c r="S95" s="57"/>
    </row>
    <row r="96" spans="4:19" ht="39.950000000000003" customHeight="1" x14ac:dyDescent="0.3">
      <c r="D96" s="390" t="s">
        <v>415</v>
      </c>
      <c r="E96" s="406" t="s">
        <v>335</v>
      </c>
      <c r="F96" s="248" t="s">
        <v>305</v>
      </c>
      <c r="G96" s="253" t="s">
        <v>33</v>
      </c>
      <c r="H96" s="250">
        <v>15</v>
      </c>
      <c r="I96" s="229">
        <v>2220</v>
      </c>
      <c r="J96" s="229">
        <v>2220</v>
      </c>
      <c r="K96" s="228">
        <f t="shared" ref="K96:K108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28">
        <f t="shared" ref="L96:L108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29"/>
      <c r="N96" s="229">
        <f>J96+K96</f>
        <v>2220</v>
      </c>
      <c r="O96" s="19"/>
      <c r="R96" s="55"/>
      <c r="S96" s="57"/>
    </row>
    <row r="97" spans="4:19" ht="39.950000000000003" customHeight="1" x14ac:dyDescent="0.3">
      <c r="D97" s="390" t="s">
        <v>416</v>
      </c>
      <c r="E97" s="406" t="s">
        <v>335</v>
      </c>
      <c r="F97" s="248" t="s">
        <v>306</v>
      </c>
      <c r="G97" s="253" t="s">
        <v>33</v>
      </c>
      <c r="H97" s="250">
        <v>15</v>
      </c>
      <c r="I97" s="229">
        <v>2220</v>
      </c>
      <c r="J97" s="229">
        <v>2220</v>
      </c>
      <c r="K97" s="228">
        <f t="shared" si="3"/>
        <v>0</v>
      </c>
      <c r="L97" s="228">
        <f t="shared" si="4"/>
        <v>0</v>
      </c>
      <c r="M97" s="229"/>
      <c r="N97" s="229">
        <f>J97+K97</f>
        <v>2220</v>
      </c>
      <c r="O97" s="19"/>
      <c r="R97" s="55"/>
      <c r="S97" s="57"/>
    </row>
    <row r="98" spans="4:19" ht="39.950000000000003" customHeight="1" x14ac:dyDescent="0.3">
      <c r="D98" s="390" t="s">
        <v>417</v>
      </c>
      <c r="E98" s="406" t="s">
        <v>326</v>
      </c>
      <c r="F98" s="248" t="s">
        <v>307</v>
      </c>
      <c r="G98" s="253" t="s">
        <v>308</v>
      </c>
      <c r="H98" s="250">
        <v>15</v>
      </c>
      <c r="I98" s="254">
        <v>2439</v>
      </c>
      <c r="J98" s="229">
        <f>I98</f>
        <v>2439</v>
      </c>
      <c r="K98" s="228">
        <f t="shared" si="3"/>
        <v>0</v>
      </c>
      <c r="L98" s="228">
        <f t="shared" si="4"/>
        <v>0</v>
      </c>
      <c r="M98" s="229">
        <v>0</v>
      </c>
      <c r="N98" s="229">
        <f>J98+K98-L98-M98</f>
        <v>2439</v>
      </c>
      <c r="O98" s="19"/>
      <c r="R98" s="55"/>
      <c r="S98" s="57"/>
    </row>
    <row r="99" spans="4:19" ht="39.950000000000003" customHeight="1" x14ac:dyDescent="0.3">
      <c r="D99" s="390" t="s">
        <v>418</v>
      </c>
      <c r="E99" s="406" t="s">
        <v>326</v>
      </c>
      <c r="F99" s="248" t="s">
        <v>274</v>
      </c>
      <c r="G99" s="253" t="s">
        <v>33</v>
      </c>
      <c r="H99" s="250">
        <v>15</v>
      </c>
      <c r="I99" s="234">
        <v>2322</v>
      </c>
      <c r="J99" s="229">
        <v>2322</v>
      </c>
      <c r="K99" s="228">
        <f t="shared" si="3"/>
        <v>0</v>
      </c>
      <c r="L99" s="228">
        <f t="shared" si="4"/>
        <v>0</v>
      </c>
      <c r="M99" s="229">
        <v>0</v>
      </c>
      <c r="N99" s="229">
        <f t="shared" ref="N99:N106" si="5">J99+K99-L99-M99</f>
        <v>2322</v>
      </c>
      <c r="O99" s="19"/>
      <c r="R99" s="55"/>
      <c r="S99" s="57"/>
    </row>
    <row r="100" spans="4:19" ht="39.950000000000003" customHeight="1" x14ac:dyDescent="0.3">
      <c r="D100" s="390" t="s">
        <v>419</v>
      </c>
      <c r="E100" s="406" t="s">
        <v>335</v>
      </c>
      <c r="F100" s="248" t="s">
        <v>275</v>
      </c>
      <c r="G100" s="253" t="s">
        <v>33</v>
      </c>
      <c r="H100" s="250">
        <v>15</v>
      </c>
      <c r="I100" s="234">
        <v>2322</v>
      </c>
      <c r="J100" s="229">
        <v>2322</v>
      </c>
      <c r="K100" s="228">
        <f t="shared" si="3"/>
        <v>0</v>
      </c>
      <c r="L100" s="228">
        <f t="shared" si="4"/>
        <v>0</v>
      </c>
      <c r="M100" s="229">
        <v>0</v>
      </c>
      <c r="N100" s="229">
        <f t="shared" si="5"/>
        <v>2322</v>
      </c>
      <c r="O100" s="19"/>
      <c r="R100" s="55"/>
      <c r="S100" s="57"/>
    </row>
    <row r="101" spans="4:19" ht="39.950000000000003" customHeight="1" x14ac:dyDescent="0.3">
      <c r="D101" s="390" t="s">
        <v>420</v>
      </c>
      <c r="E101" s="406" t="s">
        <v>335</v>
      </c>
      <c r="F101" s="248" t="s">
        <v>287</v>
      </c>
      <c r="G101" s="253" t="s">
        <v>44</v>
      </c>
      <c r="H101" s="250">
        <v>15</v>
      </c>
      <c r="I101" s="234">
        <v>2397</v>
      </c>
      <c r="J101" s="229">
        <v>2397</v>
      </c>
      <c r="K101" s="228">
        <f t="shared" si="3"/>
        <v>0</v>
      </c>
      <c r="L101" s="228">
        <f t="shared" si="4"/>
        <v>0</v>
      </c>
      <c r="M101" s="229"/>
      <c r="N101" s="229">
        <f t="shared" si="5"/>
        <v>2397</v>
      </c>
      <c r="O101" s="19"/>
      <c r="R101" s="55"/>
      <c r="S101" s="57"/>
    </row>
    <row r="102" spans="4:19" ht="37.5" hidden="1" customHeight="1" x14ac:dyDescent="0.3">
      <c r="D102" s="390">
        <v>53</v>
      </c>
      <c r="E102" s="406"/>
      <c r="F102" s="248"/>
      <c r="G102" s="253"/>
      <c r="H102" s="250"/>
      <c r="I102" s="234"/>
      <c r="J102" s="229"/>
      <c r="K102" s="228">
        <f t="shared" si="3"/>
        <v>0</v>
      </c>
      <c r="L102" s="228">
        <f t="shared" si="4"/>
        <v>0</v>
      </c>
      <c r="M102" s="229"/>
      <c r="N102" s="240"/>
      <c r="O102" s="19"/>
      <c r="R102" s="55"/>
      <c r="S102" s="57"/>
    </row>
    <row r="103" spans="4:19" ht="39.950000000000003" customHeight="1" x14ac:dyDescent="0.3">
      <c r="D103" s="390" t="s">
        <v>421</v>
      </c>
      <c r="E103" s="406" t="s">
        <v>335</v>
      </c>
      <c r="F103" s="182" t="s">
        <v>291</v>
      </c>
      <c r="G103" s="253" t="s">
        <v>33</v>
      </c>
      <c r="H103" s="250">
        <v>15</v>
      </c>
      <c r="I103" s="234">
        <v>3226</v>
      </c>
      <c r="J103" s="229">
        <v>3226</v>
      </c>
      <c r="K103" s="228">
        <f t="shared" si="3"/>
        <v>0</v>
      </c>
      <c r="L103" s="228">
        <f t="shared" si="4"/>
        <v>0</v>
      </c>
      <c r="M103" s="229">
        <v>0</v>
      </c>
      <c r="N103" s="229">
        <f t="shared" si="5"/>
        <v>3226</v>
      </c>
      <c r="O103" s="19"/>
      <c r="R103" s="55"/>
      <c r="S103" s="57"/>
    </row>
    <row r="104" spans="4:19" ht="39.950000000000003" customHeight="1" x14ac:dyDescent="0.3">
      <c r="D104" s="390" t="s">
        <v>422</v>
      </c>
      <c r="E104" s="406" t="s">
        <v>326</v>
      </c>
      <c r="F104" s="182" t="s">
        <v>297</v>
      </c>
      <c r="G104" s="253" t="s">
        <v>293</v>
      </c>
      <c r="H104" s="250">
        <v>15</v>
      </c>
      <c r="I104" s="234">
        <v>2785</v>
      </c>
      <c r="J104" s="229">
        <v>2785</v>
      </c>
      <c r="K104" s="228">
        <f t="shared" si="3"/>
        <v>0</v>
      </c>
      <c r="L104" s="228">
        <f t="shared" si="4"/>
        <v>0</v>
      </c>
      <c r="M104" s="229"/>
      <c r="N104" s="240">
        <f t="shared" si="5"/>
        <v>2785</v>
      </c>
      <c r="O104" s="19"/>
      <c r="R104" s="55"/>
      <c r="S104" s="57"/>
    </row>
    <row r="105" spans="4:19" ht="39.950000000000003" customHeight="1" x14ac:dyDescent="0.3">
      <c r="D105" s="390" t="s">
        <v>423</v>
      </c>
      <c r="E105" s="406" t="s">
        <v>335</v>
      </c>
      <c r="F105" s="182" t="s">
        <v>298</v>
      </c>
      <c r="G105" s="253" t="s">
        <v>39</v>
      </c>
      <c r="H105" s="250">
        <v>15</v>
      </c>
      <c r="I105" s="234">
        <v>2785</v>
      </c>
      <c r="J105" s="229">
        <v>2785</v>
      </c>
      <c r="K105" s="228">
        <f t="shared" si="3"/>
        <v>0</v>
      </c>
      <c r="L105" s="228">
        <f t="shared" si="4"/>
        <v>0</v>
      </c>
      <c r="M105" s="229"/>
      <c r="N105" s="229">
        <f t="shared" si="5"/>
        <v>2785</v>
      </c>
      <c r="O105" s="19"/>
      <c r="R105" s="55"/>
      <c r="S105" s="57"/>
    </row>
    <row r="106" spans="4:19" ht="39.950000000000003" customHeight="1" x14ac:dyDescent="0.3">
      <c r="D106" s="390" t="s">
        <v>424</v>
      </c>
      <c r="E106" s="406" t="s">
        <v>335</v>
      </c>
      <c r="F106" s="182" t="s">
        <v>299</v>
      </c>
      <c r="G106" s="253" t="s">
        <v>300</v>
      </c>
      <c r="H106" s="250">
        <v>15</v>
      </c>
      <c r="I106" s="234">
        <v>3943</v>
      </c>
      <c r="J106" s="229">
        <v>3943</v>
      </c>
      <c r="K106" s="228">
        <f t="shared" si="3"/>
        <v>0</v>
      </c>
      <c r="L106" s="228">
        <f t="shared" si="4"/>
        <v>0</v>
      </c>
      <c r="M106" s="229"/>
      <c r="N106" s="229">
        <f t="shared" si="5"/>
        <v>3943</v>
      </c>
      <c r="O106" s="19"/>
      <c r="R106" s="55"/>
      <c r="S106" s="57"/>
    </row>
    <row r="107" spans="4:19" ht="39.950000000000003" customHeight="1" x14ac:dyDescent="0.3">
      <c r="D107" s="390" t="s">
        <v>425</v>
      </c>
      <c r="E107" s="406" t="s">
        <v>326</v>
      </c>
      <c r="F107" s="182" t="s">
        <v>301</v>
      </c>
      <c r="G107" s="253" t="s">
        <v>39</v>
      </c>
      <c r="H107" s="250">
        <v>15</v>
      </c>
      <c r="I107" s="234">
        <v>2785</v>
      </c>
      <c r="J107" s="229">
        <v>2785</v>
      </c>
      <c r="K107" s="228">
        <f t="shared" si="3"/>
        <v>0</v>
      </c>
      <c r="L107" s="228">
        <f t="shared" si="4"/>
        <v>0</v>
      </c>
      <c r="M107" s="229"/>
      <c r="N107" s="229">
        <f>J107+K107-L107-M107</f>
        <v>2785</v>
      </c>
      <c r="O107" s="19"/>
      <c r="R107" s="55"/>
      <c r="S107" s="57"/>
    </row>
    <row r="108" spans="4:19" ht="39.950000000000003" customHeight="1" x14ac:dyDescent="0.3">
      <c r="D108" s="390" t="s">
        <v>426</v>
      </c>
      <c r="E108" s="406" t="s">
        <v>335</v>
      </c>
      <c r="F108" s="182" t="s">
        <v>302</v>
      </c>
      <c r="G108" s="253" t="s">
        <v>303</v>
      </c>
      <c r="H108" s="250">
        <v>15</v>
      </c>
      <c r="I108" s="234">
        <v>2785</v>
      </c>
      <c r="J108" s="229">
        <v>2785</v>
      </c>
      <c r="K108" s="228">
        <f t="shared" si="3"/>
        <v>0</v>
      </c>
      <c r="L108" s="228">
        <f t="shared" si="4"/>
        <v>0</v>
      </c>
      <c r="M108" s="229"/>
      <c r="N108" s="229">
        <f>J108+K108-L108-M108</f>
        <v>2785</v>
      </c>
      <c r="O108" s="19"/>
      <c r="R108" s="55"/>
      <c r="S108" s="57"/>
    </row>
    <row r="109" spans="4:19" ht="39.950000000000003" customHeight="1" x14ac:dyDescent="0.3">
      <c r="D109" s="390"/>
      <c r="E109" s="406"/>
      <c r="F109" s="262" t="s">
        <v>237</v>
      </c>
      <c r="G109" s="253"/>
      <c r="H109" s="250"/>
      <c r="I109" s="234"/>
      <c r="J109" s="229"/>
      <c r="K109" s="228"/>
      <c r="L109" s="228"/>
      <c r="M109" s="229"/>
      <c r="N109" s="229"/>
      <c r="O109" s="19"/>
      <c r="R109" s="55"/>
      <c r="S109" s="57"/>
    </row>
    <row r="110" spans="4:19" ht="39.950000000000003" customHeight="1" x14ac:dyDescent="0.3">
      <c r="D110" s="390" t="s">
        <v>427</v>
      </c>
      <c r="E110" s="406" t="s">
        <v>335</v>
      </c>
      <c r="F110" s="248" t="s">
        <v>278</v>
      </c>
      <c r="G110" s="249" t="s">
        <v>279</v>
      </c>
      <c r="H110" s="250">
        <v>15</v>
      </c>
      <c r="I110" s="229">
        <v>2220</v>
      </c>
      <c r="J110" s="229">
        <v>2220</v>
      </c>
      <c r="K110" s="228">
        <f>IFERROR(IF(ROUND((((J110/H110*30.4)-VLOOKUP((J110/H110*30.4),TARIFA,1))*VLOOKUP((J110/H110*30.4),TARIFA,3)+VLOOKUP((J110/H110*30.4),TARIFA,2)-VLOOKUP((J110/H110*30.4),SUBSIDIO,2))/30.4*H110,2)&lt;0,ROUND(-(((J110/H110*30.4)-VLOOKUP((J110/H110*30.4),TARIFA,1))*VLOOKUP((J110/H110*30.4),TARIFA,3)+VLOOKUP((J110/H110*30.4),TARIFA,2)-VLOOKUP((J110/H110*30.4),SUBSIDIO,2))/30.4*H110,2),0),0)</f>
        <v>0</v>
      </c>
      <c r="L110" s="228">
        <f>IFERROR(IF(ROUND((((J110/H110*30.4)-VLOOKUP((J110/H110*30.4),TARIFA,1))*VLOOKUP((J110/H110*30.4),TARIFA,3)+VLOOKUP((J110/H110*30.4),TARIFA,2)-VLOOKUP((J110/H110*30.4),SUBSIDIO,2))/30.4*H110,2)&gt;0,ROUND((((J110/H110*30.4)-VLOOKUP((J110/H110*30.4),TARIFA,1))*VLOOKUP((J110/H110*30.4),TARIFA,3)+VLOOKUP((J110/H110*30.4),TARIFA,2)-VLOOKUP((J110/H110*30.4),SUBSIDIO,2))/30.4*H110,2),0),0)</f>
        <v>0</v>
      </c>
      <c r="M110" s="229"/>
      <c r="N110" s="229">
        <f>J110+K110</f>
        <v>2220</v>
      </c>
      <c r="O110" s="19"/>
      <c r="R110" s="55"/>
      <c r="S110" s="57"/>
    </row>
    <row r="111" spans="4:19" ht="39.950000000000003" customHeight="1" x14ac:dyDescent="0.3">
      <c r="D111" s="390"/>
      <c r="E111" s="406"/>
      <c r="F111" s="262" t="s">
        <v>277</v>
      </c>
      <c r="G111" s="149"/>
      <c r="H111" s="144"/>
      <c r="I111" s="162"/>
      <c r="J111" s="147"/>
      <c r="K111" s="368"/>
      <c r="L111" s="368"/>
      <c r="M111" s="147"/>
      <c r="N111" s="147"/>
      <c r="O111" s="19"/>
      <c r="R111" s="55"/>
      <c r="S111" s="57"/>
    </row>
    <row r="112" spans="4:19" ht="39.950000000000003" customHeight="1" x14ac:dyDescent="0.3">
      <c r="D112" s="390" t="s">
        <v>428</v>
      </c>
      <c r="E112" s="406" t="s">
        <v>335</v>
      </c>
      <c r="F112" s="248" t="s">
        <v>280</v>
      </c>
      <c r="G112" s="249" t="s">
        <v>281</v>
      </c>
      <c r="H112" s="250">
        <v>15</v>
      </c>
      <c r="I112" s="229">
        <v>2220</v>
      </c>
      <c r="J112" s="229">
        <v>2220</v>
      </c>
      <c r="K112" s="228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28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29"/>
      <c r="N112" s="229">
        <f>J112+K112</f>
        <v>2220</v>
      </c>
      <c r="O112" s="19"/>
      <c r="R112" s="55"/>
      <c r="S112" s="57"/>
    </row>
    <row r="113" spans="2:19" ht="38.1" customHeight="1" x14ac:dyDescent="0.2">
      <c r="D113" s="392"/>
      <c r="E113" s="392"/>
      <c r="F113" s="214"/>
      <c r="G113" s="215"/>
      <c r="H113" s="216"/>
      <c r="I113" s="217">
        <f>SUM(I89:I112)</f>
        <v>43977</v>
      </c>
      <c r="J113" s="217">
        <f>SUM(J89:J112)</f>
        <v>43977</v>
      </c>
      <c r="K113" s="420">
        <f>SUM(K89:K112)</f>
        <v>0</v>
      </c>
      <c r="L113" s="420">
        <f>SUM(L89:L112)</f>
        <v>0</v>
      </c>
      <c r="M113" s="217"/>
      <c r="N113" s="217">
        <f>SUM(N89:N112)</f>
        <v>43977</v>
      </c>
      <c r="O113" s="84"/>
      <c r="R113" s="55"/>
      <c r="S113" s="57"/>
    </row>
    <row r="114" spans="2:19" ht="38.1" customHeight="1" x14ac:dyDescent="0.2">
      <c r="D114" s="392"/>
      <c r="E114" s="392"/>
      <c r="F114" s="214"/>
      <c r="G114" s="215"/>
      <c r="H114" s="216"/>
      <c r="I114" s="217"/>
      <c r="J114" s="217"/>
      <c r="K114" s="420"/>
      <c r="L114" s="420"/>
      <c r="M114" s="217"/>
      <c r="N114" s="217"/>
      <c r="O114" s="84"/>
      <c r="R114" s="55"/>
      <c r="S114" s="57"/>
    </row>
    <row r="115" spans="2:19" ht="38.1" customHeight="1" x14ac:dyDescent="0.2">
      <c r="D115" s="392"/>
      <c r="E115" s="392"/>
      <c r="F115" s="214"/>
      <c r="G115" s="215"/>
      <c r="H115" s="216"/>
      <c r="I115" s="217"/>
      <c r="J115" s="217"/>
      <c r="K115" s="420"/>
      <c r="L115" s="420"/>
      <c r="M115" s="217"/>
      <c r="N115" s="217"/>
      <c r="O115" s="84"/>
      <c r="R115" s="55"/>
      <c r="S115" s="57"/>
    </row>
    <row r="116" spans="2:19" ht="38.1" customHeight="1" x14ac:dyDescent="0.2">
      <c r="D116" s="392"/>
      <c r="E116" s="392"/>
      <c r="F116" s="214"/>
      <c r="G116" s="215"/>
      <c r="H116" s="216"/>
      <c r="I116" s="217"/>
      <c r="J116" s="217"/>
      <c r="K116" s="420"/>
      <c r="L116" s="420"/>
      <c r="M116" s="217"/>
      <c r="N116" s="217"/>
      <c r="O116" s="84"/>
      <c r="R116" s="55"/>
      <c r="S116" s="57"/>
    </row>
    <row r="117" spans="2:19" ht="38.1" customHeight="1" x14ac:dyDescent="0.2">
      <c r="D117" s="392"/>
      <c r="E117" s="392"/>
      <c r="F117" s="214"/>
      <c r="G117" s="215"/>
      <c r="H117" s="216"/>
      <c r="I117" s="217"/>
      <c r="J117" s="217"/>
      <c r="K117" s="420"/>
      <c r="L117" s="420"/>
      <c r="M117" s="217"/>
      <c r="N117" s="217"/>
      <c r="O117" s="84"/>
      <c r="R117" s="55"/>
      <c r="S117" s="57"/>
    </row>
    <row r="118" spans="2:19" ht="20.100000000000001" customHeight="1" x14ac:dyDescent="0.3">
      <c r="D118" s="497" t="s">
        <v>12</v>
      </c>
      <c r="E118" s="497"/>
      <c r="F118" s="497"/>
      <c r="G118" s="497"/>
      <c r="H118" s="497"/>
      <c r="I118" s="497"/>
      <c r="J118" s="497"/>
      <c r="K118" s="497"/>
      <c r="L118" s="497"/>
      <c r="M118" s="497"/>
      <c r="N118" s="497"/>
      <c r="O118" s="497"/>
      <c r="R118" s="55"/>
      <c r="S118" s="57"/>
    </row>
    <row r="119" spans="2:19" ht="20.100000000000001" customHeight="1" x14ac:dyDescent="0.3">
      <c r="D119" s="497" t="s">
        <v>172</v>
      </c>
      <c r="E119" s="497"/>
      <c r="F119" s="497"/>
      <c r="G119" s="497"/>
      <c r="H119" s="497"/>
      <c r="I119" s="497"/>
      <c r="J119" s="497"/>
      <c r="K119" s="497"/>
      <c r="L119" s="497"/>
      <c r="M119" s="497"/>
      <c r="N119" s="497"/>
      <c r="O119" s="497"/>
      <c r="R119" s="55"/>
      <c r="S119" s="57"/>
    </row>
    <row r="120" spans="2:19" ht="20.100000000000001" customHeight="1" x14ac:dyDescent="0.3">
      <c r="D120" s="485" t="str">
        <f>D5</f>
        <v>NOMINA 1A QUINCENA DE FEBRERO DE 2020</v>
      </c>
      <c r="E120" s="485"/>
      <c r="F120" s="485"/>
      <c r="G120" s="485"/>
      <c r="H120" s="485"/>
      <c r="I120" s="485"/>
      <c r="J120" s="485"/>
      <c r="K120" s="485"/>
      <c r="L120" s="485"/>
      <c r="M120" s="485"/>
      <c r="N120" s="485"/>
      <c r="O120" s="485"/>
      <c r="R120" s="55"/>
      <c r="S120" s="57"/>
    </row>
    <row r="121" spans="2:19" ht="20.100000000000001" customHeight="1" x14ac:dyDescent="0.3">
      <c r="D121" s="485" t="s">
        <v>159</v>
      </c>
      <c r="E121" s="485"/>
      <c r="F121" s="485"/>
      <c r="G121" s="485"/>
      <c r="H121" s="485"/>
      <c r="I121" s="485"/>
      <c r="J121" s="485"/>
      <c r="K121" s="485"/>
      <c r="L121" s="485"/>
      <c r="M121" s="485"/>
      <c r="N121" s="485"/>
      <c r="O121" s="485"/>
      <c r="R121" s="55"/>
      <c r="S121" s="57"/>
    </row>
    <row r="122" spans="2:19" ht="33" customHeight="1" x14ac:dyDescent="0.2">
      <c r="D122" s="493" t="s">
        <v>371</v>
      </c>
      <c r="E122" s="408" t="s">
        <v>314</v>
      </c>
      <c r="F122" s="110"/>
      <c r="G122" s="110"/>
      <c r="H122" s="111" t="s">
        <v>4</v>
      </c>
      <c r="I122" s="487" t="s">
        <v>0</v>
      </c>
      <c r="J122" s="488"/>
      <c r="K122" s="489"/>
      <c r="L122" s="411"/>
      <c r="M122" s="112"/>
      <c r="N122" s="111"/>
      <c r="O122" s="113"/>
      <c r="R122" s="55"/>
      <c r="S122" s="57"/>
    </row>
    <row r="123" spans="2:19" ht="33" customHeight="1" x14ac:dyDescent="0.2">
      <c r="D123" s="494"/>
      <c r="E123" s="409" t="s">
        <v>315</v>
      </c>
      <c r="F123" s="111"/>
      <c r="G123" s="120"/>
      <c r="H123" s="114" t="s">
        <v>5</v>
      </c>
      <c r="I123" s="115" t="s">
        <v>1</v>
      </c>
      <c r="J123" s="115" t="s">
        <v>158</v>
      </c>
      <c r="K123" s="412" t="s">
        <v>162</v>
      </c>
      <c r="L123" s="412"/>
      <c r="M123" s="111" t="s">
        <v>177</v>
      </c>
      <c r="N123" s="111" t="s">
        <v>161</v>
      </c>
      <c r="O123" s="116"/>
      <c r="R123" s="55"/>
      <c r="S123" s="57"/>
    </row>
    <row r="124" spans="2:19" ht="33" customHeight="1" x14ac:dyDescent="0.25">
      <c r="D124" s="494"/>
      <c r="E124" s="409"/>
      <c r="F124" s="117"/>
      <c r="G124" s="117" t="s">
        <v>10</v>
      </c>
      <c r="H124" s="111"/>
      <c r="I124" s="111" t="s">
        <v>7</v>
      </c>
      <c r="J124" s="111" t="s">
        <v>161</v>
      </c>
      <c r="K124" s="114" t="s">
        <v>163</v>
      </c>
      <c r="L124" s="114" t="s">
        <v>164</v>
      </c>
      <c r="M124" s="111" t="s">
        <v>179</v>
      </c>
      <c r="N124" s="111" t="s">
        <v>167</v>
      </c>
      <c r="O124" s="115" t="s">
        <v>170</v>
      </c>
      <c r="R124" s="55"/>
      <c r="S124" s="57"/>
    </row>
    <row r="125" spans="2:19" ht="33" customHeight="1" x14ac:dyDescent="0.25">
      <c r="D125" s="495"/>
      <c r="E125" s="400"/>
      <c r="F125" s="117" t="s">
        <v>77</v>
      </c>
      <c r="G125" s="117" t="s">
        <v>9</v>
      </c>
      <c r="H125" s="115"/>
      <c r="I125" s="115"/>
      <c r="J125" s="115"/>
      <c r="K125" s="412"/>
      <c r="L125" s="413"/>
      <c r="M125" s="119"/>
      <c r="N125" s="115"/>
      <c r="O125" s="115"/>
      <c r="R125" s="55"/>
      <c r="S125" s="57"/>
    </row>
    <row r="126" spans="2:19" ht="33" customHeight="1" x14ac:dyDescent="0.3">
      <c r="B126" s="81"/>
      <c r="D126" s="390"/>
      <c r="E126" s="406"/>
      <c r="F126" s="171" t="s">
        <v>61</v>
      </c>
      <c r="G126" s="172"/>
      <c r="H126" s="173"/>
      <c r="I126" s="174"/>
      <c r="J126" s="175"/>
      <c r="K126" s="421"/>
      <c r="L126" s="421"/>
      <c r="M126" s="175"/>
      <c r="N126" s="176"/>
      <c r="O126" s="19"/>
      <c r="R126" s="55"/>
      <c r="S126" s="57"/>
    </row>
    <row r="127" spans="2:19" ht="33" customHeight="1" x14ac:dyDescent="0.3">
      <c r="D127" s="393" t="s">
        <v>429</v>
      </c>
      <c r="E127" s="393" t="s">
        <v>326</v>
      </c>
      <c r="F127" s="177" t="s">
        <v>86</v>
      </c>
      <c r="G127" s="178" t="s">
        <v>87</v>
      </c>
      <c r="H127" s="179">
        <v>15</v>
      </c>
      <c r="I127" s="180">
        <v>2193</v>
      </c>
      <c r="J127" s="176">
        <f>I127</f>
        <v>2193</v>
      </c>
      <c r="K127" s="228">
        <f>IFERROR(IF(ROUND((((J127/H127*30.4)-VLOOKUP((J127/H127*30.4),TARIFA,1))*VLOOKUP((J127/H127*30.4),TARIFA,3)+VLOOKUP((J127/H127*30.4),TARIFA,2)-VLOOKUP((J127/H127*30.4),SUBSIDIO,2))/30.4*H127,2)&lt;0,ROUND(-(((J127/H127*30.4)-VLOOKUP((J127/H127*30.4),TARIFA,1))*VLOOKUP((J127/H127*30.4),TARIFA,3)+VLOOKUP((J127/H127*30.4),TARIFA,2)-VLOOKUP((J127/H127*30.4),SUBSIDIO,2))/30.4*H127,2),0),0)</f>
        <v>0</v>
      </c>
      <c r="L127" s="228">
        <f>IFERROR(IF(ROUND((((J127/H127*30.4)-VLOOKUP((J127/H127*30.4),TARIFA,1))*VLOOKUP((J127/H127*30.4),TARIFA,3)+VLOOKUP((J127/H127*30.4),TARIFA,2)-VLOOKUP((J127/H127*30.4),SUBSIDIO,2))/30.4*H127,2)&gt;0,ROUND((((J127/H127*30.4)-VLOOKUP((J127/H127*30.4),TARIFA,1))*VLOOKUP((J127/H127*30.4),TARIFA,3)+VLOOKUP((J127/H127*30.4),TARIFA,2)-VLOOKUP((J127/H127*30.4),SUBSIDIO,2))/30.4*H127,2),0),0)</f>
        <v>0</v>
      </c>
      <c r="M127" s="176">
        <v>0</v>
      </c>
      <c r="N127" s="176">
        <f>J127+K127-L127-M127</f>
        <v>2193</v>
      </c>
      <c r="O127" s="19"/>
      <c r="R127" s="55"/>
      <c r="S127" s="57"/>
    </row>
    <row r="128" spans="2:19" ht="33" customHeight="1" x14ac:dyDescent="0.3">
      <c r="D128" s="384"/>
      <c r="E128" s="384"/>
      <c r="F128" s="181" t="s">
        <v>47</v>
      </c>
      <c r="G128" s="172"/>
      <c r="H128" s="173"/>
      <c r="I128" s="174"/>
      <c r="J128" s="176"/>
      <c r="K128" s="422"/>
      <c r="L128" s="422"/>
      <c r="M128" s="176"/>
      <c r="N128" s="176"/>
      <c r="O128" s="19"/>
      <c r="R128" s="55"/>
      <c r="S128" s="57"/>
    </row>
    <row r="129" spans="4:19" ht="33" customHeight="1" x14ac:dyDescent="0.3">
      <c r="D129" s="384" t="s">
        <v>430</v>
      </c>
      <c r="E129" s="384" t="s">
        <v>335</v>
      </c>
      <c r="F129" s="182" t="s">
        <v>230</v>
      </c>
      <c r="G129" s="172" t="s">
        <v>37</v>
      </c>
      <c r="H129" s="173">
        <v>15</v>
      </c>
      <c r="I129" s="174">
        <v>787</v>
      </c>
      <c r="J129" s="176">
        <f t="shared" ref="J129:J138" si="6">I129</f>
        <v>787</v>
      </c>
      <c r="K129" s="228">
        <f t="shared" ref="K129:K138" si="7"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28">
        <f t="shared" ref="L129:L138" si="8"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76">
        <v>0</v>
      </c>
      <c r="N129" s="176">
        <f t="shared" ref="N129:N150" si="9">J129+K129-L129-M129</f>
        <v>787</v>
      </c>
      <c r="O129" s="19"/>
      <c r="R129" s="55"/>
      <c r="S129" s="57"/>
    </row>
    <row r="130" spans="4:19" ht="33" customHeight="1" x14ac:dyDescent="0.3">
      <c r="D130" s="384" t="s">
        <v>431</v>
      </c>
      <c r="E130" s="384" t="s">
        <v>335</v>
      </c>
      <c r="F130" s="182" t="s">
        <v>312</v>
      </c>
      <c r="G130" s="172" t="s">
        <v>37</v>
      </c>
      <c r="H130" s="173">
        <v>15</v>
      </c>
      <c r="I130" s="174">
        <v>787</v>
      </c>
      <c r="J130" s="176">
        <f t="shared" si="6"/>
        <v>787</v>
      </c>
      <c r="K130" s="228">
        <f t="shared" si="7"/>
        <v>0</v>
      </c>
      <c r="L130" s="228">
        <f t="shared" si="8"/>
        <v>0</v>
      </c>
      <c r="M130" s="176">
        <v>0</v>
      </c>
      <c r="N130" s="176">
        <f t="shared" si="9"/>
        <v>787</v>
      </c>
      <c r="O130" s="19"/>
      <c r="R130" s="55"/>
      <c r="S130" s="57"/>
    </row>
    <row r="131" spans="4:19" ht="33" customHeight="1" x14ac:dyDescent="0.3">
      <c r="D131" s="384" t="s">
        <v>432</v>
      </c>
      <c r="E131" s="384" t="s">
        <v>335</v>
      </c>
      <c r="F131" s="182" t="s">
        <v>244</v>
      </c>
      <c r="G131" s="172" t="s">
        <v>37</v>
      </c>
      <c r="H131" s="173">
        <v>15</v>
      </c>
      <c r="I131" s="174">
        <v>787</v>
      </c>
      <c r="J131" s="176">
        <f t="shared" si="6"/>
        <v>787</v>
      </c>
      <c r="K131" s="228">
        <f t="shared" si="7"/>
        <v>0</v>
      </c>
      <c r="L131" s="228">
        <f t="shared" si="8"/>
        <v>0</v>
      </c>
      <c r="M131" s="176">
        <v>0</v>
      </c>
      <c r="N131" s="176">
        <f t="shared" si="9"/>
        <v>787</v>
      </c>
      <c r="O131" s="19"/>
      <c r="R131" s="55"/>
      <c r="S131" s="57"/>
    </row>
    <row r="132" spans="4:19" ht="33" customHeight="1" x14ac:dyDescent="0.3">
      <c r="D132" s="384" t="s">
        <v>433</v>
      </c>
      <c r="E132" s="384" t="s">
        <v>326</v>
      </c>
      <c r="F132" s="182" t="s">
        <v>113</v>
      </c>
      <c r="G132" s="172" t="s">
        <v>37</v>
      </c>
      <c r="H132" s="173">
        <v>15</v>
      </c>
      <c r="I132" s="174">
        <v>787</v>
      </c>
      <c r="J132" s="176">
        <f t="shared" si="6"/>
        <v>787</v>
      </c>
      <c r="K132" s="228">
        <f t="shared" si="7"/>
        <v>0</v>
      </c>
      <c r="L132" s="228">
        <f t="shared" si="8"/>
        <v>0</v>
      </c>
      <c r="M132" s="176">
        <v>0</v>
      </c>
      <c r="N132" s="176">
        <f t="shared" si="9"/>
        <v>787</v>
      </c>
      <c r="O132" s="19"/>
      <c r="R132" s="55"/>
      <c r="S132" s="57"/>
    </row>
    <row r="133" spans="4:19" ht="33" customHeight="1" x14ac:dyDescent="0.3">
      <c r="D133" s="384" t="s">
        <v>434</v>
      </c>
      <c r="E133" s="384" t="s">
        <v>335</v>
      </c>
      <c r="F133" s="182" t="s">
        <v>311</v>
      </c>
      <c r="G133" s="172" t="s">
        <v>41</v>
      </c>
      <c r="H133" s="173">
        <v>15</v>
      </c>
      <c r="I133" s="174">
        <v>787</v>
      </c>
      <c r="J133" s="176">
        <f t="shared" si="6"/>
        <v>787</v>
      </c>
      <c r="K133" s="228">
        <f t="shared" si="7"/>
        <v>0</v>
      </c>
      <c r="L133" s="228">
        <f t="shared" si="8"/>
        <v>0</v>
      </c>
      <c r="M133" s="176">
        <v>0</v>
      </c>
      <c r="N133" s="176">
        <f t="shared" si="9"/>
        <v>787</v>
      </c>
      <c r="O133" s="19"/>
      <c r="R133" s="55"/>
      <c r="S133" s="57"/>
    </row>
    <row r="134" spans="4:19" ht="33" customHeight="1" x14ac:dyDescent="0.3">
      <c r="D134" s="384" t="s">
        <v>435</v>
      </c>
      <c r="E134" s="384" t="s">
        <v>335</v>
      </c>
      <c r="F134" s="182" t="s">
        <v>239</v>
      </c>
      <c r="G134" s="172" t="s">
        <v>37</v>
      </c>
      <c r="H134" s="173">
        <v>15</v>
      </c>
      <c r="I134" s="174">
        <v>787</v>
      </c>
      <c r="J134" s="176">
        <f t="shared" si="6"/>
        <v>787</v>
      </c>
      <c r="K134" s="228">
        <f t="shared" si="7"/>
        <v>0</v>
      </c>
      <c r="L134" s="228">
        <f t="shared" si="8"/>
        <v>0</v>
      </c>
      <c r="M134" s="176">
        <v>0</v>
      </c>
      <c r="N134" s="176">
        <f t="shared" si="9"/>
        <v>787</v>
      </c>
      <c r="O134" s="19"/>
      <c r="R134" s="55"/>
      <c r="S134" s="57"/>
    </row>
    <row r="135" spans="4:19" ht="33" customHeight="1" x14ac:dyDescent="0.3">
      <c r="D135" s="384" t="s">
        <v>436</v>
      </c>
      <c r="E135" s="384" t="s">
        <v>335</v>
      </c>
      <c r="F135" s="182" t="s">
        <v>245</v>
      </c>
      <c r="G135" s="172" t="s">
        <v>114</v>
      </c>
      <c r="H135" s="173">
        <v>15</v>
      </c>
      <c r="I135" s="174">
        <v>787</v>
      </c>
      <c r="J135" s="176">
        <f t="shared" si="6"/>
        <v>787</v>
      </c>
      <c r="K135" s="228">
        <f t="shared" si="7"/>
        <v>0</v>
      </c>
      <c r="L135" s="228">
        <f t="shared" si="8"/>
        <v>0</v>
      </c>
      <c r="M135" s="176">
        <v>0</v>
      </c>
      <c r="N135" s="176">
        <f t="shared" si="9"/>
        <v>787</v>
      </c>
      <c r="O135" s="19"/>
      <c r="R135" s="55"/>
      <c r="S135" s="57"/>
    </row>
    <row r="136" spans="4:19" ht="33" customHeight="1" x14ac:dyDescent="0.3">
      <c r="D136" s="384" t="s">
        <v>437</v>
      </c>
      <c r="E136" s="384" t="s">
        <v>335</v>
      </c>
      <c r="F136" s="182" t="s">
        <v>282</v>
      </c>
      <c r="G136" s="183" t="s">
        <v>62</v>
      </c>
      <c r="H136" s="173">
        <v>15</v>
      </c>
      <c r="I136" s="174">
        <v>787</v>
      </c>
      <c r="J136" s="176">
        <f t="shared" si="6"/>
        <v>787</v>
      </c>
      <c r="K136" s="228">
        <f t="shared" si="7"/>
        <v>0</v>
      </c>
      <c r="L136" s="228">
        <f t="shared" si="8"/>
        <v>0</v>
      </c>
      <c r="M136" s="176">
        <v>0</v>
      </c>
      <c r="N136" s="176">
        <f t="shared" si="9"/>
        <v>787</v>
      </c>
      <c r="O136" s="19"/>
      <c r="R136" s="55"/>
      <c r="S136" s="57"/>
    </row>
    <row r="137" spans="4:19" ht="33" customHeight="1" x14ac:dyDescent="0.3">
      <c r="D137" s="384" t="s">
        <v>438</v>
      </c>
      <c r="E137" s="384" t="s">
        <v>335</v>
      </c>
      <c r="F137" s="182" t="s">
        <v>276</v>
      </c>
      <c r="G137" s="183" t="s">
        <v>143</v>
      </c>
      <c r="H137" s="173">
        <v>15</v>
      </c>
      <c r="I137" s="174">
        <v>787</v>
      </c>
      <c r="J137" s="176">
        <f t="shared" si="6"/>
        <v>787</v>
      </c>
      <c r="K137" s="228">
        <f t="shared" si="7"/>
        <v>0</v>
      </c>
      <c r="L137" s="228">
        <f t="shared" si="8"/>
        <v>0</v>
      </c>
      <c r="M137" s="176">
        <v>0</v>
      </c>
      <c r="N137" s="176">
        <f t="shared" si="9"/>
        <v>787</v>
      </c>
      <c r="O137" s="19"/>
      <c r="R137" s="55"/>
      <c r="S137" s="57"/>
    </row>
    <row r="138" spans="4:19" ht="33" customHeight="1" x14ac:dyDescent="0.3">
      <c r="D138" s="384" t="s">
        <v>439</v>
      </c>
      <c r="E138" s="384" t="s">
        <v>326</v>
      </c>
      <c r="F138" s="182" t="s">
        <v>310</v>
      </c>
      <c r="G138" s="172" t="s">
        <v>37</v>
      </c>
      <c r="H138" s="173">
        <v>15</v>
      </c>
      <c r="I138" s="174">
        <v>787</v>
      </c>
      <c r="J138" s="176">
        <f t="shared" si="6"/>
        <v>787</v>
      </c>
      <c r="K138" s="228">
        <f t="shared" si="7"/>
        <v>0</v>
      </c>
      <c r="L138" s="228">
        <f t="shared" si="8"/>
        <v>0</v>
      </c>
      <c r="M138" s="176">
        <v>0</v>
      </c>
      <c r="N138" s="176">
        <f t="shared" si="9"/>
        <v>787</v>
      </c>
      <c r="O138" s="19"/>
      <c r="R138" s="55"/>
      <c r="S138" s="57"/>
    </row>
    <row r="139" spans="4:19" ht="33" customHeight="1" x14ac:dyDescent="0.3">
      <c r="D139" s="384"/>
      <c r="E139" s="384"/>
      <c r="F139" s="171" t="s">
        <v>256</v>
      </c>
      <c r="G139" s="172"/>
      <c r="H139" s="173"/>
      <c r="I139" s="174"/>
      <c r="J139" s="176"/>
      <c r="K139" s="422"/>
      <c r="L139" s="422"/>
      <c r="M139" s="176"/>
      <c r="N139" s="176"/>
      <c r="O139" s="19"/>
      <c r="R139" s="55"/>
      <c r="S139" s="57"/>
    </row>
    <row r="140" spans="4:19" ht="38.25" customHeight="1" x14ac:dyDescent="0.3">
      <c r="D140" s="384" t="s">
        <v>440</v>
      </c>
      <c r="E140" s="384" t="s">
        <v>326</v>
      </c>
      <c r="F140" s="182" t="s">
        <v>257</v>
      </c>
      <c r="G140" s="183" t="s">
        <v>258</v>
      </c>
      <c r="H140" s="173">
        <v>15</v>
      </c>
      <c r="I140" s="174">
        <v>3758</v>
      </c>
      <c r="J140" s="176">
        <v>3758</v>
      </c>
      <c r="K140" s="228">
        <f>IFERROR(IF(ROUND((((J140/H140*30.4)-VLOOKUP((J140/H140*30.4),TARIFA,1))*VLOOKUP((J140/H140*30.4),TARIFA,3)+VLOOKUP((J140/H140*30.4),TARIFA,2)-VLOOKUP((J140/H140*30.4),SUBSIDIO,2))/30.4*H140,2)&lt;0,ROUND(-(((J140/H140*30.4)-VLOOKUP((J140/H140*30.4),TARIFA,1))*VLOOKUP((J140/H140*30.4),TARIFA,3)+VLOOKUP((J140/H140*30.4),TARIFA,2)-VLOOKUP((J140/H140*30.4),SUBSIDIO,2))/30.4*H140,2),0),0)</f>
        <v>0</v>
      </c>
      <c r="L140" s="228">
        <f>IFERROR(IF(ROUND((((J140/H140*30.4)-VLOOKUP((J140/H140*30.4),TARIFA,1))*VLOOKUP((J140/H140*30.4),TARIFA,3)+VLOOKUP((J140/H140*30.4),TARIFA,2)-VLOOKUP((J140/H140*30.4),SUBSIDIO,2))/30.4*H140,2)&gt;0,ROUND((((J140/H140*30.4)-VLOOKUP((J140/H140*30.4),TARIFA,1))*VLOOKUP((J140/H140*30.4),TARIFA,3)+VLOOKUP((J140/H140*30.4),TARIFA,2)-VLOOKUP((J140/H140*30.4),SUBSIDIO,2))/30.4*H140,2),0),0)</f>
        <v>0</v>
      </c>
      <c r="M140" s="176"/>
      <c r="N140" s="176">
        <f>J140-L140</f>
        <v>3758</v>
      </c>
      <c r="O140" s="19"/>
      <c r="R140" s="55"/>
      <c r="S140" s="57"/>
    </row>
    <row r="141" spans="4:19" ht="33" customHeight="1" x14ac:dyDescent="0.3">
      <c r="D141" s="353"/>
      <c r="E141" s="353"/>
      <c r="F141" s="181" t="s">
        <v>485</v>
      </c>
      <c r="G141" s="182"/>
      <c r="H141" s="184"/>
      <c r="I141" s="176"/>
      <c r="J141" s="176"/>
      <c r="K141" s="422"/>
      <c r="L141" s="422"/>
      <c r="M141" s="176"/>
      <c r="N141" s="176"/>
      <c r="O141" s="19"/>
      <c r="R141" s="55"/>
      <c r="S141" s="57"/>
    </row>
    <row r="142" spans="4:19" ht="39" customHeight="1" x14ac:dyDescent="0.3">
      <c r="D142" s="353" t="s">
        <v>441</v>
      </c>
      <c r="E142" s="353" t="s">
        <v>326</v>
      </c>
      <c r="F142" s="182" t="s">
        <v>215</v>
      </c>
      <c r="G142" s="185" t="s">
        <v>486</v>
      </c>
      <c r="H142" s="184">
        <v>15</v>
      </c>
      <c r="I142" s="176">
        <v>4713</v>
      </c>
      <c r="J142" s="176">
        <v>4713</v>
      </c>
      <c r="K142" s="228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28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176">
        <v>0</v>
      </c>
      <c r="N142" s="176">
        <f>J142+K142-L142-M142</f>
        <v>4713</v>
      </c>
      <c r="O142" s="19"/>
      <c r="R142" s="55"/>
      <c r="S142" s="57"/>
    </row>
    <row r="143" spans="4:19" ht="33" customHeight="1" x14ac:dyDescent="0.3">
      <c r="D143" s="394" t="s">
        <v>442</v>
      </c>
      <c r="E143" s="394" t="s">
        <v>326</v>
      </c>
      <c r="F143" s="177" t="s">
        <v>270</v>
      </c>
      <c r="G143" s="219" t="s">
        <v>487</v>
      </c>
      <c r="H143" s="218">
        <v>15</v>
      </c>
      <c r="I143" s="176">
        <v>2868</v>
      </c>
      <c r="J143" s="176">
        <v>2868</v>
      </c>
      <c r="K143" s="228">
        <f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0</v>
      </c>
      <c r="L143" s="228">
        <f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0</v>
      </c>
      <c r="M143" s="176"/>
      <c r="N143" s="176">
        <f>J143-L143</f>
        <v>2868</v>
      </c>
      <c r="O143" s="19"/>
      <c r="R143" s="55"/>
      <c r="S143" s="57"/>
    </row>
    <row r="144" spans="4:19" ht="7.5" hidden="1" customHeight="1" x14ac:dyDescent="0.3">
      <c r="D144" s="346"/>
      <c r="E144" s="346"/>
      <c r="F144" s="187"/>
      <c r="G144" s="186"/>
      <c r="H144" s="186"/>
      <c r="I144" s="188"/>
      <c r="J144" s="188"/>
      <c r="K144" s="423"/>
      <c r="L144" s="423"/>
      <c r="M144" s="186"/>
      <c r="N144" s="186"/>
      <c r="O144" s="19"/>
      <c r="R144" s="55"/>
      <c r="S144" s="57"/>
    </row>
    <row r="145" spans="4:19" ht="9" hidden="1" customHeight="1" x14ac:dyDescent="0.25">
      <c r="D145" s="395"/>
      <c r="E145" s="353"/>
      <c r="F145" s="189"/>
      <c r="G145" s="190"/>
      <c r="H145" s="191"/>
      <c r="I145" s="174"/>
      <c r="J145" s="176"/>
      <c r="K145" s="424"/>
      <c r="L145" s="424"/>
      <c r="M145" s="192">
        <v>0</v>
      </c>
      <c r="N145" s="192"/>
      <c r="O145" s="19"/>
      <c r="R145" s="55"/>
      <c r="S145" s="57"/>
    </row>
    <row r="146" spans="4:19" ht="33" customHeight="1" x14ac:dyDescent="0.3">
      <c r="D146" s="353"/>
      <c r="E146" s="353"/>
      <c r="F146" s="181" t="s">
        <v>21</v>
      </c>
      <c r="G146" s="182"/>
      <c r="H146" s="184"/>
      <c r="I146" s="176"/>
      <c r="J146" s="176"/>
      <c r="K146" s="422"/>
      <c r="L146" s="422"/>
      <c r="M146" s="176"/>
      <c r="N146" s="176"/>
      <c r="O146" s="19"/>
      <c r="R146" s="55"/>
      <c r="S146" s="57"/>
    </row>
    <row r="147" spans="4:19" ht="33" customHeight="1" x14ac:dyDescent="0.3">
      <c r="D147" s="353" t="s">
        <v>443</v>
      </c>
      <c r="E147" s="353" t="s">
        <v>326</v>
      </c>
      <c r="F147" s="182" t="s">
        <v>213</v>
      </c>
      <c r="G147" s="193" t="s">
        <v>184</v>
      </c>
      <c r="H147" s="184">
        <v>15</v>
      </c>
      <c r="I147" s="176">
        <v>3758</v>
      </c>
      <c r="J147" s="176">
        <v>3758</v>
      </c>
      <c r="K147" s="228">
        <f>IFERROR(IF(ROUND((((J147/H147*30.4)-VLOOKUP((J147/H147*30.4),TARIFA,1))*VLOOKUP((J147/H147*30.4),TARIFA,3)+VLOOKUP((J147/H147*30.4),TARIFA,2)-VLOOKUP((J147/H147*30.4),SUBSIDIO,2))/30.4*H147,2)&lt;0,ROUND(-(((J147/H147*30.4)-VLOOKUP((J147/H147*30.4),TARIFA,1))*VLOOKUP((J147/H147*30.4),TARIFA,3)+VLOOKUP((J147/H147*30.4),TARIFA,2)-VLOOKUP((J147/H147*30.4),SUBSIDIO,2))/30.4*H147,2),0),0)</f>
        <v>0</v>
      </c>
      <c r="L147" s="228">
        <f>IFERROR(IF(ROUND((((J147/H147*30.4)-VLOOKUP((J147/H147*30.4),TARIFA,1))*VLOOKUP((J147/H147*30.4),TARIFA,3)+VLOOKUP((J147/H147*30.4),TARIFA,2)-VLOOKUP((J147/H147*30.4),SUBSIDIO,2))/30.4*H147,2)&gt;0,ROUND((((J147/H147*30.4)-VLOOKUP((J147/H147*30.4),TARIFA,1))*VLOOKUP((J147/H147*30.4),TARIFA,3)+VLOOKUP((J147/H147*30.4),TARIFA,2)-VLOOKUP((J147/H147*30.4),SUBSIDIO,2))/30.4*H147,2),0),0)</f>
        <v>0</v>
      </c>
      <c r="M147" s="176">
        <v>0</v>
      </c>
      <c r="N147" s="176">
        <f>J147+K147-L147-M147</f>
        <v>3758</v>
      </c>
      <c r="O147" s="19"/>
      <c r="R147" s="55"/>
      <c r="S147" s="57"/>
    </row>
    <row r="148" spans="4:19" ht="33" customHeight="1" x14ac:dyDescent="0.3">
      <c r="D148" s="384"/>
      <c r="E148" s="384"/>
      <c r="F148" s="171" t="s">
        <v>96</v>
      </c>
      <c r="G148" s="172"/>
      <c r="H148" s="173"/>
      <c r="I148" s="174"/>
      <c r="J148" s="176"/>
      <c r="K148" s="422"/>
      <c r="L148" s="422"/>
      <c r="M148" s="176"/>
      <c r="N148" s="176"/>
      <c r="O148" s="19"/>
      <c r="R148" s="55"/>
      <c r="S148" s="57"/>
    </row>
    <row r="149" spans="4:19" ht="33" customHeight="1" x14ac:dyDescent="0.3">
      <c r="D149" s="384" t="s">
        <v>444</v>
      </c>
      <c r="E149" s="384" t="s">
        <v>335</v>
      </c>
      <c r="F149" s="182" t="s">
        <v>289</v>
      </c>
      <c r="G149" s="282" t="s">
        <v>290</v>
      </c>
      <c r="H149" s="173">
        <v>15</v>
      </c>
      <c r="I149" s="174">
        <v>2016</v>
      </c>
      <c r="J149" s="176">
        <v>2016</v>
      </c>
      <c r="K149" s="228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28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176"/>
      <c r="N149" s="176">
        <f>J149+K149</f>
        <v>2016</v>
      </c>
      <c r="O149" s="19"/>
      <c r="R149" s="55"/>
      <c r="S149" s="57"/>
    </row>
    <row r="150" spans="4:19" ht="33" customHeight="1" x14ac:dyDescent="0.3">
      <c r="D150" s="384" t="s">
        <v>445</v>
      </c>
      <c r="E150" s="384" t="s">
        <v>326</v>
      </c>
      <c r="F150" s="172" t="s">
        <v>142</v>
      </c>
      <c r="G150" s="172" t="s">
        <v>18</v>
      </c>
      <c r="H150" s="173">
        <v>15</v>
      </c>
      <c r="I150" s="174">
        <v>1905</v>
      </c>
      <c r="J150" s="176">
        <f>I150</f>
        <v>1905</v>
      </c>
      <c r="K150" s="228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228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0</v>
      </c>
      <c r="M150" s="176">
        <v>0</v>
      </c>
      <c r="N150" s="176">
        <f t="shared" si="9"/>
        <v>1905</v>
      </c>
      <c r="O150" s="19"/>
      <c r="R150" s="55"/>
      <c r="S150" s="57"/>
    </row>
    <row r="151" spans="4:19" ht="33" customHeight="1" x14ac:dyDescent="0.3">
      <c r="D151" s="384"/>
      <c r="E151" s="384"/>
      <c r="F151" s="171" t="s">
        <v>186</v>
      </c>
      <c r="G151" s="172"/>
      <c r="H151" s="173"/>
      <c r="I151" s="174"/>
      <c r="J151" s="176"/>
      <c r="K151" s="422"/>
      <c r="L151" s="422"/>
      <c r="M151" s="176"/>
      <c r="N151" s="176"/>
      <c r="O151" s="19"/>
      <c r="R151" s="55"/>
      <c r="S151" s="57"/>
    </row>
    <row r="152" spans="4:19" ht="33" customHeight="1" x14ac:dyDescent="0.3">
      <c r="D152" s="384" t="s">
        <v>446</v>
      </c>
      <c r="E152" s="384" t="s">
        <v>326</v>
      </c>
      <c r="F152" s="172" t="s">
        <v>234</v>
      </c>
      <c r="G152" s="183" t="s">
        <v>187</v>
      </c>
      <c r="H152" s="173">
        <v>15</v>
      </c>
      <c r="I152" s="176">
        <v>3649</v>
      </c>
      <c r="J152" s="176">
        <v>3649</v>
      </c>
      <c r="K152" s="228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28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76">
        <v>0</v>
      </c>
      <c r="N152" s="176">
        <f>J152+K152-L152-M152</f>
        <v>3649</v>
      </c>
      <c r="O152" s="19"/>
      <c r="R152" s="55"/>
      <c r="S152" s="57"/>
    </row>
    <row r="153" spans="4:19" ht="33" customHeight="1" thickBot="1" x14ac:dyDescent="0.35">
      <c r="D153" s="396"/>
      <c r="E153" s="407"/>
      <c r="F153" s="194"/>
      <c r="G153" s="195"/>
      <c r="H153" s="196" t="s">
        <v>6</v>
      </c>
      <c r="I153" s="197">
        <f>I155+I113+I79+I43</f>
        <v>193518</v>
      </c>
      <c r="J153" s="197">
        <f>J155+J113+J79+J43</f>
        <v>193518</v>
      </c>
      <c r="K153" s="425">
        <f>K155+K113+K79+K43</f>
        <v>0</v>
      </c>
      <c r="L153" s="425">
        <f>L155+L113+L79+L43</f>
        <v>0</v>
      </c>
      <c r="M153" s="197" t="e">
        <f>M152+M150+#REF!+M149+M147+M145+M143+M142+M140+M138+M137+M136+M135+M134+M133+M132+M131+M130+M129+M127+M100+#REF!+M99+M93+M91+M89+M78+M76+M75+M73+M72+M71+M70+M69+M68+M67+M66+M65+M64+M63+M62+M61+M60+M59+M58+M57+M56+M55+M54+M53+M40+M35+M34+M32+M31+M30+M27+M25+M24+M23+M22+M20+M19+#REF!+M16+M14+M13+M12</f>
        <v>#REF!</v>
      </c>
      <c r="N153" s="197">
        <f>N165+N113+N79+N43</f>
        <v>193518</v>
      </c>
      <c r="O153" s="3"/>
      <c r="R153" s="57"/>
      <c r="S153" s="57"/>
    </row>
    <row r="154" spans="4:19" ht="13.5" thickTop="1" x14ac:dyDescent="0.2">
      <c r="I154" s="313"/>
      <c r="J154" s="313"/>
      <c r="K154" s="426"/>
      <c r="L154" s="426"/>
      <c r="N154" s="11"/>
    </row>
    <row r="155" spans="4:19" x14ac:dyDescent="0.2">
      <c r="G155" s="2"/>
      <c r="H155" s="2"/>
      <c r="I155" s="310">
        <f>SUM(I127:I152)</f>
        <v>32730</v>
      </c>
      <c r="J155" s="311">
        <f>SUM(J127:J152)</f>
        <v>32730</v>
      </c>
      <c r="K155" s="427">
        <f>SUM(K127:K152)</f>
        <v>0</v>
      </c>
      <c r="L155" s="427">
        <f>SUM(L126:L152)</f>
        <v>0</v>
      </c>
      <c r="M155" s="265"/>
      <c r="N155" s="264">
        <f>SUM(N127:N152)</f>
        <v>32730</v>
      </c>
    </row>
    <row r="156" spans="4:19" x14ac:dyDescent="0.2">
      <c r="G156" s="2"/>
      <c r="H156" s="2"/>
      <c r="I156" s="310">
        <f>I155+I113+I79+I43</f>
        <v>193518</v>
      </c>
      <c r="J156" s="311">
        <f>J155+J113+J79+J43</f>
        <v>193518</v>
      </c>
      <c r="K156" s="427">
        <f>K155+K113+K79+K43</f>
        <v>0</v>
      </c>
      <c r="L156" s="427">
        <f>L155+L113+L79+L43</f>
        <v>0</v>
      </c>
      <c r="M156" s="265"/>
      <c r="N156" s="264"/>
      <c r="O156" s="11"/>
    </row>
    <row r="157" spans="4:19" x14ac:dyDescent="0.2">
      <c r="G157" s="2"/>
      <c r="H157" s="2"/>
      <c r="I157" s="312"/>
      <c r="J157" s="312"/>
      <c r="K157" s="427">
        <f>K155+K113+K79+K43</f>
        <v>0</v>
      </c>
      <c r="L157" s="427">
        <f>L155+L113+L79+L43</f>
        <v>0</v>
      </c>
      <c r="M157" s="265"/>
      <c r="N157" s="265"/>
    </row>
    <row r="158" spans="4:19" x14ac:dyDescent="0.2">
      <c r="F158" s="1" t="s">
        <v>123</v>
      </c>
      <c r="G158" s="2"/>
      <c r="H158" s="2"/>
      <c r="I158" s="311"/>
      <c r="J158" s="314"/>
      <c r="K158" s="427"/>
      <c r="L158" s="427"/>
      <c r="N158" s="62"/>
      <c r="O158" s="62"/>
    </row>
    <row r="159" spans="4:19" ht="14.25" x14ac:dyDescent="0.2">
      <c r="F159" s="40" t="s">
        <v>197</v>
      </c>
      <c r="G159" s="29"/>
      <c r="H159" s="29"/>
      <c r="I159" s="283"/>
      <c r="J159" s="283"/>
      <c r="K159" s="428"/>
      <c r="L159" s="428"/>
      <c r="M159" s="15"/>
      <c r="N159" s="500" t="s">
        <v>198</v>
      </c>
      <c r="O159" s="500"/>
    </row>
    <row r="160" spans="4:19" ht="15" x14ac:dyDescent="0.25">
      <c r="F160" s="41" t="s">
        <v>11</v>
      </c>
      <c r="G160" s="30"/>
      <c r="H160" s="30"/>
      <c r="I160" s="283"/>
      <c r="J160" s="283"/>
      <c r="K160" s="428"/>
      <c r="L160" s="428"/>
      <c r="M160" s="30"/>
      <c r="N160" s="499" t="s">
        <v>171</v>
      </c>
      <c r="O160" s="499"/>
    </row>
    <row r="161" spans="4:15" s="15" customFormat="1" x14ac:dyDescent="0.2">
      <c r="D161" s="358"/>
      <c r="E161" s="358"/>
      <c r="F161" s="1"/>
      <c r="G161" s="1"/>
      <c r="H161" s="2"/>
      <c r="I161" s="7"/>
      <c r="J161" s="7"/>
      <c r="K161" s="429"/>
      <c r="L161" s="429"/>
      <c r="M161" s="1"/>
      <c r="N161" s="1"/>
      <c r="O161" s="1"/>
    </row>
    <row r="162" spans="4:15" s="15" customFormat="1" x14ac:dyDescent="0.2">
      <c r="D162" s="358"/>
      <c r="E162" s="358"/>
      <c r="F162" s="32"/>
      <c r="G162" s="30"/>
      <c r="H162" s="30"/>
      <c r="I162" s="30"/>
      <c r="J162" s="30"/>
      <c r="K162" s="377"/>
      <c r="L162" s="377"/>
      <c r="M162" s="30"/>
      <c r="N162" s="263"/>
      <c r="O162" s="30"/>
    </row>
    <row r="163" spans="4:15" x14ac:dyDescent="0.2">
      <c r="H163" s="2"/>
      <c r="I163" s="2"/>
      <c r="J163" s="2"/>
      <c r="K163" s="430"/>
      <c r="L163" s="430"/>
      <c r="N163" s="57"/>
    </row>
    <row r="164" spans="4:15" x14ac:dyDescent="0.2">
      <c r="I164" s="2"/>
      <c r="J164" s="281"/>
      <c r="K164" s="430"/>
      <c r="L164" s="430"/>
      <c r="N164" s="57"/>
    </row>
    <row r="165" spans="4:15" x14ac:dyDescent="0.2">
      <c r="I165" s="2"/>
      <c r="J165" s="2"/>
      <c r="K165" s="430"/>
      <c r="L165" s="430"/>
      <c r="N165" s="11">
        <f>SUM(N127:N152)</f>
        <v>32730</v>
      </c>
    </row>
    <row r="166" spans="4:15" x14ac:dyDescent="0.2">
      <c r="I166" s="2"/>
      <c r="J166" s="2"/>
      <c r="K166" s="430"/>
      <c r="L166" s="430"/>
    </row>
    <row r="168" spans="4:15" x14ac:dyDescent="0.2">
      <c r="L168" s="55">
        <f>N165+N113+N79+N43</f>
        <v>193518</v>
      </c>
      <c r="N168" s="11"/>
    </row>
    <row r="169" spans="4:15" x14ac:dyDescent="0.2">
      <c r="N169" s="11"/>
    </row>
    <row r="172" spans="4:15" x14ac:dyDescent="0.2">
      <c r="N172" s="11"/>
    </row>
    <row r="174" spans="4:15" x14ac:dyDescent="0.2">
      <c r="N174" s="57"/>
    </row>
  </sheetData>
  <sheetProtection selectLockedCells="1" selectUnlockedCells="1"/>
  <mergeCells count="26">
    <mergeCell ref="N160:O160"/>
    <mergeCell ref="I48:K48"/>
    <mergeCell ref="D118:O118"/>
    <mergeCell ref="I122:K122"/>
    <mergeCell ref="N159:O159"/>
    <mergeCell ref="D83:O83"/>
    <mergeCell ref="I84:K84"/>
    <mergeCell ref="D121:O121"/>
    <mergeCell ref="D80:O80"/>
    <mergeCell ref="D119:O119"/>
    <mergeCell ref="D120:O120"/>
    <mergeCell ref="D81:O81"/>
    <mergeCell ref="D122:D125"/>
    <mergeCell ref="D82:O82"/>
    <mergeCell ref="D48:D51"/>
    <mergeCell ref="D84:D87"/>
    <mergeCell ref="D4:O4"/>
    <mergeCell ref="D44:O44"/>
    <mergeCell ref="D45:O45"/>
    <mergeCell ref="D46:O46"/>
    <mergeCell ref="D47:O47"/>
    <mergeCell ref="D3:O3"/>
    <mergeCell ref="D5:O5"/>
    <mergeCell ref="I7:K7"/>
    <mergeCell ref="D6:O6"/>
    <mergeCell ref="D7:D10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zoomScaleNormal="100" workbookViewId="0">
      <selection activeCell="G36" sqref="G3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8" customWidth="1"/>
    <col min="5" max="5" width="4.42578125" style="358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31"/>
      <c r="E1" s="431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32"/>
      <c r="E2" s="433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01" t="s">
        <v>12</v>
      </c>
      <c r="E3" s="502"/>
      <c r="F3" s="502"/>
      <c r="G3" s="502"/>
      <c r="H3" s="502"/>
      <c r="I3" s="502"/>
      <c r="J3" s="502"/>
      <c r="K3" s="502"/>
      <c r="L3" s="502"/>
      <c r="M3" s="502"/>
      <c r="N3" s="503"/>
    </row>
    <row r="4" spans="2:19" ht="20.100000000000001" customHeight="1" x14ac:dyDescent="0.5">
      <c r="B4" s="35"/>
      <c r="C4" s="35"/>
      <c r="D4" s="501" t="s">
        <v>172</v>
      </c>
      <c r="E4" s="502"/>
      <c r="F4" s="502"/>
      <c r="G4" s="502"/>
      <c r="H4" s="502"/>
      <c r="I4" s="502"/>
      <c r="J4" s="502"/>
      <c r="K4" s="502"/>
      <c r="L4" s="502"/>
      <c r="M4" s="502"/>
      <c r="N4" s="503"/>
    </row>
    <row r="5" spans="2:19" ht="20.100000000000001" customHeight="1" x14ac:dyDescent="0.5">
      <c r="B5" s="35"/>
      <c r="C5" s="35"/>
      <c r="D5" s="501" t="s">
        <v>483</v>
      </c>
      <c r="E5" s="502"/>
      <c r="F5" s="502"/>
      <c r="G5" s="502"/>
      <c r="H5" s="502"/>
      <c r="I5" s="502"/>
      <c r="J5" s="502"/>
      <c r="K5" s="502"/>
      <c r="L5" s="502"/>
      <c r="M5" s="502"/>
      <c r="N5" s="503"/>
    </row>
    <row r="6" spans="2:19" ht="21.75" customHeight="1" x14ac:dyDescent="0.5">
      <c r="B6" s="35"/>
      <c r="C6" s="35"/>
      <c r="D6" s="501" t="s">
        <v>157</v>
      </c>
      <c r="E6" s="502"/>
      <c r="F6" s="502"/>
      <c r="G6" s="502"/>
      <c r="H6" s="502"/>
      <c r="I6" s="502"/>
      <c r="J6" s="502"/>
      <c r="K6" s="502"/>
      <c r="L6" s="502"/>
      <c r="M6" s="502"/>
      <c r="N6" s="503"/>
    </row>
    <row r="7" spans="2:19" x14ac:dyDescent="0.2">
      <c r="D7" s="342"/>
      <c r="E7" s="443" t="s">
        <v>314</v>
      </c>
      <c r="F7" s="121"/>
      <c r="G7" s="121"/>
      <c r="H7" s="140"/>
      <c r="I7" s="122"/>
      <c r="J7" s="504"/>
      <c r="K7" s="505"/>
      <c r="L7" s="505"/>
      <c r="M7" s="505"/>
      <c r="N7" s="506"/>
    </row>
    <row r="8" spans="2:19" x14ac:dyDescent="0.2">
      <c r="D8" s="343" t="s">
        <v>3</v>
      </c>
      <c r="E8" s="343" t="s">
        <v>315</v>
      </c>
      <c r="F8" s="123"/>
      <c r="G8" s="123"/>
      <c r="H8" s="123"/>
      <c r="I8" s="124" t="s">
        <v>1</v>
      </c>
      <c r="J8" s="125" t="s">
        <v>158</v>
      </c>
      <c r="K8" s="125" t="s">
        <v>162</v>
      </c>
      <c r="L8" s="125"/>
      <c r="M8" s="123" t="s">
        <v>168</v>
      </c>
      <c r="N8" s="123"/>
    </row>
    <row r="9" spans="2:19" ht="24" x14ac:dyDescent="0.2">
      <c r="D9" s="344"/>
      <c r="E9" s="343"/>
      <c r="F9" s="124"/>
      <c r="G9" s="124" t="s">
        <v>10</v>
      </c>
      <c r="H9" s="141" t="s">
        <v>243</v>
      </c>
      <c r="I9" s="123" t="s">
        <v>160</v>
      </c>
      <c r="J9" s="124" t="s">
        <v>161</v>
      </c>
      <c r="K9" s="124" t="s">
        <v>163</v>
      </c>
      <c r="L9" s="124" t="s">
        <v>164</v>
      </c>
      <c r="M9" s="123" t="s">
        <v>167</v>
      </c>
      <c r="N9" s="123" t="s">
        <v>166</v>
      </c>
    </row>
    <row r="10" spans="2:19" x14ac:dyDescent="0.2">
      <c r="D10" s="343"/>
      <c r="E10" s="343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34" t="s">
        <v>447</v>
      </c>
      <c r="E11" s="347" t="s">
        <v>326</v>
      </c>
      <c r="F11" s="198" t="s">
        <v>63</v>
      </c>
      <c r="G11" s="199" t="s">
        <v>64</v>
      </c>
      <c r="H11" s="199">
        <v>15</v>
      </c>
      <c r="I11" s="201">
        <v>8046</v>
      </c>
      <c r="J11" s="201">
        <f>I11</f>
        <v>8046</v>
      </c>
      <c r="K11" s="444">
        <f t="shared" ref="K11:K36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44">
        <f t="shared" ref="L11:L36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201">
        <f>J11-L11</f>
        <v>8046</v>
      </c>
      <c r="N11" s="201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47" t="s">
        <v>448</v>
      </c>
      <c r="E12" s="356" t="s">
        <v>326</v>
      </c>
      <c r="F12" s="198" t="s">
        <v>63</v>
      </c>
      <c r="G12" s="207" t="s">
        <v>199</v>
      </c>
      <c r="H12" s="199">
        <v>15</v>
      </c>
      <c r="I12" s="201">
        <v>4958</v>
      </c>
      <c r="J12" s="201">
        <v>4958</v>
      </c>
      <c r="K12" s="444">
        <f t="shared" si="0"/>
        <v>0</v>
      </c>
      <c r="L12" s="444">
        <f t="shared" si="1"/>
        <v>0</v>
      </c>
      <c r="M12" s="201">
        <f>J12-L12</f>
        <v>4958</v>
      </c>
      <c r="N12" s="201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47" t="s">
        <v>449</v>
      </c>
      <c r="E13" s="347" t="s">
        <v>326</v>
      </c>
      <c r="F13" s="198" t="s">
        <v>63</v>
      </c>
      <c r="G13" s="208" t="s">
        <v>199</v>
      </c>
      <c r="H13" s="202">
        <v>15</v>
      </c>
      <c r="I13" s="201">
        <v>4958</v>
      </c>
      <c r="J13" s="201">
        <v>4958</v>
      </c>
      <c r="K13" s="444">
        <f t="shared" si="0"/>
        <v>0</v>
      </c>
      <c r="L13" s="444">
        <f t="shared" si="1"/>
        <v>0</v>
      </c>
      <c r="M13" s="201">
        <f>J13-L13</f>
        <v>4958</v>
      </c>
      <c r="N13" s="201"/>
      <c r="Q13" s="52"/>
      <c r="R13" s="53"/>
    </row>
    <row r="14" spans="2:19" ht="32.25" customHeight="1" x14ac:dyDescent="0.25">
      <c r="D14" s="347" t="s">
        <v>450</v>
      </c>
      <c r="E14" s="347" t="s">
        <v>326</v>
      </c>
      <c r="F14" s="198" t="s">
        <v>63</v>
      </c>
      <c r="G14" s="150" t="s">
        <v>150</v>
      </c>
      <c r="H14" s="199">
        <v>15</v>
      </c>
      <c r="I14" s="201">
        <v>4216</v>
      </c>
      <c r="J14" s="201">
        <f>I14</f>
        <v>4216</v>
      </c>
      <c r="K14" s="444">
        <f t="shared" si="0"/>
        <v>0</v>
      </c>
      <c r="L14" s="444">
        <f t="shared" si="1"/>
        <v>0</v>
      </c>
      <c r="M14" s="201">
        <f>J14-L14</f>
        <v>4216</v>
      </c>
      <c r="N14" s="201"/>
      <c r="Q14" s="52">
        <v>7508</v>
      </c>
      <c r="R14" s="53">
        <f t="shared" si="2"/>
        <v>3754</v>
      </c>
    </row>
    <row r="15" spans="2:19" ht="27.95" customHeight="1" x14ac:dyDescent="0.25">
      <c r="D15" s="347" t="s">
        <v>451</v>
      </c>
      <c r="E15" s="347" t="s">
        <v>326</v>
      </c>
      <c r="F15" s="198" t="s">
        <v>63</v>
      </c>
      <c r="G15" s="204" t="s">
        <v>65</v>
      </c>
      <c r="H15" s="199">
        <v>15</v>
      </c>
      <c r="I15" s="201">
        <v>4577</v>
      </c>
      <c r="J15" s="201">
        <v>4577</v>
      </c>
      <c r="K15" s="444">
        <f t="shared" si="0"/>
        <v>0</v>
      </c>
      <c r="L15" s="444">
        <f t="shared" si="1"/>
        <v>0</v>
      </c>
      <c r="M15" s="201">
        <f>J15-L15</f>
        <v>4577</v>
      </c>
      <c r="N15" s="201"/>
      <c r="Q15" s="52"/>
      <c r="R15" s="53"/>
    </row>
    <row r="16" spans="2:19" ht="27.95" customHeight="1" x14ac:dyDescent="0.25">
      <c r="D16" s="347" t="s">
        <v>452</v>
      </c>
      <c r="E16" s="347" t="s">
        <v>326</v>
      </c>
      <c r="F16" s="198" t="s">
        <v>63</v>
      </c>
      <c r="G16" s="199" t="s">
        <v>65</v>
      </c>
      <c r="H16" s="199">
        <v>15</v>
      </c>
      <c r="I16" s="201">
        <v>4577</v>
      </c>
      <c r="J16" s="201">
        <v>4577</v>
      </c>
      <c r="K16" s="444">
        <f t="shared" si="0"/>
        <v>0</v>
      </c>
      <c r="L16" s="444">
        <f t="shared" si="1"/>
        <v>0</v>
      </c>
      <c r="M16" s="201">
        <f t="shared" ref="M16:M23" si="3">J16-L16</f>
        <v>4577</v>
      </c>
      <c r="N16" s="201"/>
      <c r="Q16" s="52">
        <v>7800</v>
      </c>
      <c r="R16" s="53">
        <f t="shared" si="2"/>
        <v>3900</v>
      </c>
    </row>
    <row r="17" spans="4:18" ht="27.95" customHeight="1" x14ac:dyDescent="0.25">
      <c r="D17" s="347" t="s">
        <v>453</v>
      </c>
      <c r="E17" s="347" t="s">
        <v>326</v>
      </c>
      <c r="F17" s="198" t="s">
        <v>63</v>
      </c>
      <c r="G17" s="204" t="s">
        <v>65</v>
      </c>
      <c r="H17" s="199">
        <v>15</v>
      </c>
      <c r="I17" s="201">
        <v>4577</v>
      </c>
      <c r="J17" s="201">
        <v>4577</v>
      </c>
      <c r="K17" s="444">
        <f t="shared" si="0"/>
        <v>0</v>
      </c>
      <c r="L17" s="444">
        <f t="shared" si="1"/>
        <v>0</v>
      </c>
      <c r="M17" s="201">
        <f t="shared" si="3"/>
        <v>4577</v>
      </c>
      <c r="N17" s="201"/>
      <c r="Q17" s="52">
        <v>7800</v>
      </c>
      <c r="R17" s="53">
        <f t="shared" si="2"/>
        <v>3900</v>
      </c>
    </row>
    <row r="18" spans="4:18" ht="27.95" customHeight="1" x14ac:dyDescent="0.25">
      <c r="D18" s="347" t="s">
        <v>454</v>
      </c>
      <c r="E18" s="351" t="s">
        <v>335</v>
      </c>
      <c r="F18" s="198" t="s">
        <v>63</v>
      </c>
      <c r="G18" s="204" t="s">
        <v>65</v>
      </c>
      <c r="H18" s="202">
        <v>15</v>
      </c>
      <c r="I18" s="201">
        <v>4577</v>
      </c>
      <c r="J18" s="201">
        <v>4577</v>
      </c>
      <c r="K18" s="444">
        <f t="shared" si="0"/>
        <v>0</v>
      </c>
      <c r="L18" s="444">
        <f t="shared" si="1"/>
        <v>0</v>
      </c>
      <c r="M18" s="201">
        <f t="shared" si="3"/>
        <v>4577</v>
      </c>
      <c r="N18" s="201"/>
      <c r="Q18" s="52">
        <v>7800</v>
      </c>
      <c r="R18" s="53">
        <f t="shared" si="2"/>
        <v>3900</v>
      </c>
    </row>
    <row r="19" spans="4:18" ht="27.95" customHeight="1" x14ac:dyDescent="0.25">
      <c r="D19" s="347" t="s">
        <v>455</v>
      </c>
      <c r="E19" s="351" t="s">
        <v>326</v>
      </c>
      <c r="F19" s="198" t="s">
        <v>63</v>
      </c>
      <c r="G19" s="204" t="s">
        <v>65</v>
      </c>
      <c r="H19" s="199">
        <v>15</v>
      </c>
      <c r="I19" s="201">
        <v>3758</v>
      </c>
      <c r="J19" s="201">
        <v>3758</v>
      </c>
      <c r="K19" s="444">
        <f t="shared" si="0"/>
        <v>0</v>
      </c>
      <c r="L19" s="444">
        <f t="shared" si="1"/>
        <v>0</v>
      </c>
      <c r="M19" s="201">
        <f>J19-L19</f>
        <v>3758</v>
      </c>
      <c r="N19" s="201"/>
      <c r="Q19" s="52">
        <v>7800</v>
      </c>
      <c r="R19" s="53">
        <f t="shared" si="2"/>
        <v>3900</v>
      </c>
    </row>
    <row r="20" spans="4:18" ht="27.95" customHeight="1" x14ac:dyDescent="0.25">
      <c r="D20" s="347" t="s">
        <v>456</v>
      </c>
      <c r="E20" s="347" t="s">
        <v>326</v>
      </c>
      <c r="F20" s="198" t="s">
        <v>63</v>
      </c>
      <c r="G20" s="204" t="s">
        <v>65</v>
      </c>
      <c r="H20" s="199">
        <v>15</v>
      </c>
      <c r="I20" s="201">
        <v>3758</v>
      </c>
      <c r="J20" s="201">
        <v>3758</v>
      </c>
      <c r="K20" s="444">
        <f t="shared" si="0"/>
        <v>0</v>
      </c>
      <c r="L20" s="444">
        <f t="shared" si="1"/>
        <v>0</v>
      </c>
      <c r="M20" s="201">
        <f t="shared" si="3"/>
        <v>3758</v>
      </c>
      <c r="N20" s="201"/>
      <c r="Q20" s="52">
        <v>7800</v>
      </c>
      <c r="R20" s="53">
        <f t="shared" si="2"/>
        <v>3900</v>
      </c>
    </row>
    <row r="21" spans="4:18" ht="27.95" customHeight="1" x14ac:dyDescent="0.25">
      <c r="D21" s="347" t="s">
        <v>457</v>
      </c>
      <c r="E21" s="347" t="s">
        <v>326</v>
      </c>
      <c r="F21" s="198" t="s">
        <v>63</v>
      </c>
      <c r="G21" s="203" t="s">
        <v>65</v>
      </c>
      <c r="H21" s="199">
        <v>5</v>
      </c>
      <c r="I21" s="201">
        <v>4577</v>
      </c>
      <c r="J21" s="201">
        <v>1525.66</v>
      </c>
      <c r="K21" s="444">
        <f t="shared" si="0"/>
        <v>0</v>
      </c>
      <c r="L21" s="444">
        <f t="shared" si="1"/>
        <v>0</v>
      </c>
      <c r="M21" s="201">
        <f t="shared" si="3"/>
        <v>1525.66</v>
      </c>
      <c r="N21" s="205"/>
      <c r="Q21" s="52"/>
      <c r="R21" s="53"/>
    </row>
    <row r="22" spans="4:18" ht="27.95" customHeight="1" x14ac:dyDescent="0.25">
      <c r="D22" s="347" t="s">
        <v>458</v>
      </c>
      <c r="E22" s="347" t="s">
        <v>335</v>
      </c>
      <c r="F22" s="198" t="s">
        <v>63</v>
      </c>
      <c r="G22" s="202" t="s">
        <v>65</v>
      </c>
      <c r="H22" s="199">
        <v>15</v>
      </c>
      <c r="I22" s="201">
        <v>4577</v>
      </c>
      <c r="J22" s="201">
        <v>4577</v>
      </c>
      <c r="K22" s="444">
        <f t="shared" si="0"/>
        <v>0</v>
      </c>
      <c r="L22" s="444">
        <f t="shared" si="1"/>
        <v>0</v>
      </c>
      <c r="M22" s="201">
        <f>J22-L22</f>
        <v>4577</v>
      </c>
      <c r="N22" s="206"/>
      <c r="Q22" s="52"/>
      <c r="R22" s="53"/>
    </row>
    <row r="23" spans="4:18" ht="27.95" customHeight="1" x14ac:dyDescent="0.25">
      <c r="D23" s="347" t="s">
        <v>459</v>
      </c>
      <c r="E23" s="347" t="s">
        <v>335</v>
      </c>
      <c r="F23" s="198" t="s">
        <v>63</v>
      </c>
      <c r="G23" s="202" t="s">
        <v>65</v>
      </c>
      <c r="H23" s="202">
        <v>15</v>
      </c>
      <c r="I23" s="201">
        <v>4577</v>
      </c>
      <c r="J23" s="201">
        <v>4577</v>
      </c>
      <c r="K23" s="444">
        <f t="shared" si="0"/>
        <v>0</v>
      </c>
      <c r="L23" s="444">
        <f t="shared" si="1"/>
        <v>0</v>
      </c>
      <c r="M23" s="201">
        <f t="shared" si="3"/>
        <v>4577</v>
      </c>
      <c r="N23" s="206"/>
      <c r="Q23" s="52"/>
      <c r="R23" s="53"/>
    </row>
    <row r="24" spans="4:18" ht="27.95" customHeight="1" x14ac:dyDescent="0.25">
      <c r="D24" s="347" t="s">
        <v>460</v>
      </c>
      <c r="E24" s="347" t="s">
        <v>326</v>
      </c>
      <c r="F24" s="198" t="s">
        <v>63</v>
      </c>
      <c r="G24" s="202" t="s">
        <v>65</v>
      </c>
      <c r="H24" s="199">
        <v>15</v>
      </c>
      <c r="I24" s="201">
        <v>4577</v>
      </c>
      <c r="J24" s="201">
        <v>4577</v>
      </c>
      <c r="K24" s="444">
        <f t="shared" si="0"/>
        <v>0</v>
      </c>
      <c r="L24" s="444">
        <f t="shared" si="1"/>
        <v>0</v>
      </c>
      <c r="M24" s="201">
        <f>J24-L24</f>
        <v>4577</v>
      </c>
      <c r="N24" s="206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47" t="s">
        <v>461</v>
      </c>
      <c r="E25" s="347" t="s">
        <v>326</v>
      </c>
      <c r="F25" s="198" t="s">
        <v>63</v>
      </c>
      <c r="G25" s="202" t="s">
        <v>65</v>
      </c>
      <c r="H25" s="199">
        <v>8</v>
      </c>
      <c r="I25" s="201">
        <v>4577</v>
      </c>
      <c r="J25" s="201">
        <v>2441.06</v>
      </c>
      <c r="K25" s="444">
        <f t="shared" si="0"/>
        <v>0</v>
      </c>
      <c r="L25" s="444">
        <f t="shared" si="1"/>
        <v>0</v>
      </c>
      <c r="M25" s="201">
        <f t="shared" ref="M25:M35" si="4">J25-L25</f>
        <v>2441.06</v>
      </c>
      <c r="N25" s="206"/>
      <c r="Q25" s="52">
        <f>Q24*13</f>
        <v>3672.8899999999994</v>
      </c>
      <c r="R25" s="53"/>
    </row>
    <row r="26" spans="4:18" ht="27.95" customHeight="1" x14ac:dyDescent="0.25">
      <c r="D26" s="347" t="s">
        <v>462</v>
      </c>
      <c r="E26" s="347" t="s">
        <v>335</v>
      </c>
      <c r="F26" s="198" t="s">
        <v>63</v>
      </c>
      <c r="G26" s="202" t="s">
        <v>65</v>
      </c>
      <c r="H26" s="199">
        <v>15</v>
      </c>
      <c r="I26" s="201">
        <v>4577</v>
      </c>
      <c r="J26" s="201">
        <v>4577</v>
      </c>
      <c r="K26" s="444">
        <f t="shared" si="0"/>
        <v>0</v>
      </c>
      <c r="L26" s="444">
        <f t="shared" si="1"/>
        <v>0</v>
      </c>
      <c r="M26" s="201">
        <f>J26-L26</f>
        <v>4577</v>
      </c>
      <c r="N26" s="206"/>
      <c r="Q26" s="52">
        <v>339.76</v>
      </c>
      <c r="R26" s="53"/>
    </row>
    <row r="27" spans="4:18" ht="27.95" customHeight="1" x14ac:dyDescent="0.25">
      <c r="D27" s="347" t="s">
        <v>463</v>
      </c>
      <c r="E27" s="347" t="s">
        <v>335</v>
      </c>
      <c r="F27" s="198" t="s">
        <v>63</v>
      </c>
      <c r="G27" s="203" t="s">
        <v>65</v>
      </c>
      <c r="H27" s="199">
        <v>15</v>
      </c>
      <c r="I27" s="201">
        <v>4577</v>
      </c>
      <c r="J27" s="201">
        <v>4577</v>
      </c>
      <c r="K27" s="444">
        <f t="shared" si="0"/>
        <v>0</v>
      </c>
      <c r="L27" s="444">
        <f t="shared" si="1"/>
        <v>0</v>
      </c>
      <c r="M27" s="201">
        <f t="shared" si="4"/>
        <v>4577</v>
      </c>
      <c r="N27" s="206"/>
      <c r="Q27" s="52">
        <f>Q26/15</f>
        <v>22.650666666666666</v>
      </c>
      <c r="R27" s="53"/>
    </row>
    <row r="28" spans="4:18" ht="27.95" customHeight="1" x14ac:dyDescent="0.25">
      <c r="D28" s="347" t="s">
        <v>464</v>
      </c>
      <c r="E28" s="347" t="s">
        <v>335</v>
      </c>
      <c r="F28" s="198" t="s">
        <v>63</v>
      </c>
      <c r="G28" s="202" t="s">
        <v>65</v>
      </c>
      <c r="H28" s="199">
        <v>15</v>
      </c>
      <c r="I28" s="201">
        <v>4577</v>
      </c>
      <c r="J28" s="201">
        <v>4577</v>
      </c>
      <c r="K28" s="444">
        <f t="shared" si="0"/>
        <v>0</v>
      </c>
      <c r="L28" s="444">
        <f t="shared" si="1"/>
        <v>0</v>
      </c>
      <c r="M28" s="201">
        <f t="shared" si="4"/>
        <v>4577</v>
      </c>
      <c r="N28" s="206"/>
      <c r="Q28" s="52">
        <f>Q27*13</f>
        <v>294.45866666666666</v>
      </c>
      <c r="R28" s="53"/>
    </row>
    <row r="29" spans="4:18" ht="27.95" customHeight="1" x14ac:dyDescent="0.25">
      <c r="D29" s="347" t="s">
        <v>465</v>
      </c>
      <c r="E29" s="347" t="s">
        <v>335</v>
      </c>
      <c r="F29" s="198" t="s">
        <v>63</v>
      </c>
      <c r="G29" s="202" t="s">
        <v>65</v>
      </c>
      <c r="H29" s="199">
        <v>15</v>
      </c>
      <c r="I29" s="201">
        <v>4577</v>
      </c>
      <c r="J29" s="201">
        <v>4577</v>
      </c>
      <c r="K29" s="444">
        <f t="shared" si="0"/>
        <v>0</v>
      </c>
      <c r="L29" s="444">
        <f t="shared" si="1"/>
        <v>0</v>
      </c>
      <c r="M29" s="201">
        <f t="shared" si="4"/>
        <v>4577</v>
      </c>
      <c r="N29" s="206"/>
      <c r="Q29" s="52">
        <f>Q25-Q28</f>
        <v>3378.431333333333</v>
      </c>
      <c r="R29" s="53"/>
    </row>
    <row r="30" spans="4:18" ht="27.95" customHeight="1" x14ac:dyDescent="0.25">
      <c r="D30" s="347" t="s">
        <v>466</v>
      </c>
      <c r="E30" s="347" t="s">
        <v>335</v>
      </c>
      <c r="F30" s="198" t="s">
        <v>63</v>
      </c>
      <c r="G30" s="202" t="s">
        <v>65</v>
      </c>
      <c r="H30" s="199">
        <v>15</v>
      </c>
      <c r="I30" s="201">
        <v>4577</v>
      </c>
      <c r="J30" s="201">
        <v>4577</v>
      </c>
      <c r="K30" s="444">
        <f t="shared" si="0"/>
        <v>0</v>
      </c>
      <c r="L30" s="444">
        <f t="shared" si="1"/>
        <v>0</v>
      </c>
      <c r="M30" s="201">
        <f t="shared" si="4"/>
        <v>4577</v>
      </c>
      <c r="N30" s="206"/>
      <c r="Q30" s="52"/>
      <c r="R30" s="53"/>
    </row>
    <row r="31" spans="4:18" ht="27.95" customHeight="1" x14ac:dyDescent="0.25">
      <c r="D31" s="347" t="s">
        <v>467</v>
      </c>
      <c r="E31" s="347" t="s">
        <v>335</v>
      </c>
      <c r="F31" s="198" t="s">
        <v>63</v>
      </c>
      <c r="G31" s="202" t="s">
        <v>65</v>
      </c>
      <c r="H31" s="199">
        <v>15</v>
      </c>
      <c r="I31" s="201">
        <v>4577</v>
      </c>
      <c r="J31" s="201">
        <v>4577</v>
      </c>
      <c r="K31" s="444">
        <f t="shared" si="0"/>
        <v>0</v>
      </c>
      <c r="L31" s="444">
        <f t="shared" si="1"/>
        <v>0</v>
      </c>
      <c r="M31" s="201">
        <f>J31-L31</f>
        <v>4577</v>
      </c>
      <c r="N31" s="206"/>
      <c r="Q31" s="52"/>
      <c r="R31" s="53"/>
    </row>
    <row r="32" spans="4:18" ht="27.95" customHeight="1" x14ac:dyDescent="0.25">
      <c r="D32" s="347" t="s">
        <v>468</v>
      </c>
      <c r="E32" s="347" t="s">
        <v>326</v>
      </c>
      <c r="F32" s="198" t="s">
        <v>63</v>
      </c>
      <c r="G32" s="202" t="s">
        <v>65</v>
      </c>
      <c r="H32" s="199">
        <v>15</v>
      </c>
      <c r="I32" s="201">
        <v>4577</v>
      </c>
      <c r="J32" s="201">
        <v>4577</v>
      </c>
      <c r="K32" s="444">
        <f t="shared" si="0"/>
        <v>0</v>
      </c>
      <c r="L32" s="444">
        <f t="shared" si="1"/>
        <v>0</v>
      </c>
      <c r="M32" s="201">
        <f t="shared" si="4"/>
        <v>4577</v>
      </c>
      <c r="N32" s="206"/>
      <c r="Q32" s="52"/>
      <c r="R32" s="53"/>
    </row>
    <row r="33" spans="4:18" ht="27.95" customHeight="1" x14ac:dyDescent="0.25">
      <c r="D33" s="347" t="s">
        <v>469</v>
      </c>
      <c r="E33" s="347" t="s">
        <v>335</v>
      </c>
      <c r="F33" s="198" t="s">
        <v>63</v>
      </c>
      <c r="G33" s="202" t="s">
        <v>65</v>
      </c>
      <c r="H33" s="199">
        <v>15</v>
      </c>
      <c r="I33" s="201">
        <v>4577</v>
      </c>
      <c r="J33" s="201">
        <v>4577</v>
      </c>
      <c r="K33" s="444">
        <f t="shared" si="0"/>
        <v>0</v>
      </c>
      <c r="L33" s="444">
        <f t="shared" si="1"/>
        <v>0</v>
      </c>
      <c r="M33" s="201">
        <f t="shared" si="4"/>
        <v>4577</v>
      </c>
      <c r="N33" s="206"/>
      <c r="Q33" s="52"/>
      <c r="R33" s="53"/>
    </row>
    <row r="34" spans="4:18" ht="27.95" customHeight="1" x14ac:dyDescent="0.25">
      <c r="D34" s="347" t="s">
        <v>470</v>
      </c>
      <c r="E34" s="347" t="s">
        <v>335</v>
      </c>
      <c r="F34" s="198" t="s">
        <v>63</v>
      </c>
      <c r="G34" s="202" t="s">
        <v>65</v>
      </c>
      <c r="H34" s="199">
        <v>15</v>
      </c>
      <c r="I34" s="201">
        <v>4577</v>
      </c>
      <c r="J34" s="201">
        <v>4577</v>
      </c>
      <c r="K34" s="444">
        <f t="shared" si="0"/>
        <v>0</v>
      </c>
      <c r="L34" s="444">
        <f t="shared" si="1"/>
        <v>0</v>
      </c>
      <c r="M34" s="201">
        <f>J34-L34</f>
        <v>4577</v>
      </c>
      <c r="N34" s="206"/>
      <c r="Q34" s="52"/>
      <c r="R34" s="53"/>
    </row>
    <row r="35" spans="4:18" ht="27.95" customHeight="1" x14ac:dyDescent="0.25">
      <c r="D35" s="347" t="s">
        <v>471</v>
      </c>
      <c r="E35" s="347" t="s">
        <v>335</v>
      </c>
      <c r="F35" s="198" t="s">
        <v>63</v>
      </c>
      <c r="G35" s="202" t="s">
        <v>65</v>
      </c>
      <c r="H35" s="199">
        <v>15</v>
      </c>
      <c r="I35" s="201">
        <v>4577</v>
      </c>
      <c r="J35" s="201">
        <v>4577</v>
      </c>
      <c r="K35" s="444">
        <f t="shared" si="0"/>
        <v>0</v>
      </c>
      <c r="L35" s="444">
        <f t="shared" si="1"/>
        <v>0</v>
      </c>
      <c r="M35" s="201">
        <f t="shared" si="4"/>
        <v>4577</v>
      </c>
      <c r="N35" s="206"/>
      <c r="Q35" s="52"/>
      <c r="R35" s="53"/>
    </row>
    <row r="36" spans="4:18" ht="27.95" customHeight="1" x14ac:dyDescent="0.25">
      <c r="D36" s="347" t="s">
        <v>472</v>
      </c>
      <c r="E36" s="347" t="s">
        <v>335</v>
      </c>
      <c r="F36" s="198" t="s">
        <v>63</v>
      </c>
      <c r="G36" s="202" t="s">
        <v>65</v>
      </c>
      <c r="H36" s="199">
        <v>15</v>
      </c>
      <c r="I36" s="201">
        <v>4577</v>
      </c>
      <c r="J36" s="201">
        <v>4577</v>
      </c>
      <c r="K36" s="444">
        <f t="shared" si="0"/>
        <v>0</v>
      </c>
      <c r="L36" s="444">
        <f t="shared" si="1"/>
        <v>0</v>
      </c>
      <c r="M36" s="201">
        <f>J36-L36</f>
        <v>4577</v>
      </c>
      <c r="N36" s="320"/>
      <c r="Q36" s="52"/>
      <c r="R36" s="53"/>
    </row>
    <row r="37" spans="4:18" ht="26.1" customHeight="1" x14ac:dyDescent="0.2">
      <c r="D37" s="435"/>
      <c r="E37" s="357"/>
      <c r="F37" s="20"/>
      <c r="G37" s="20"/>
      <c r="H37" s="20"/>
      <c r="I37" s="24"/>
      <c r="J37" s="26"/>
      <c r="K37" s="26"/>
      <c r="L37" s="26"/>
      <c r="M37" s="26"/>
      <c r="N37" s="26"/>
      <c r="Q37" s="52"/>
    </row>
    <row r="38" spans="4:18" ht="26.1" customHeight="1" thickBot="1" x14ac:dyDescent="0.3">
      <c r="D38" s="456" t="s">
        <v>69</v>
      </c>
      <c r="E38" s="457"/>
      <c r="F38" s="457"/>
      <c r="G38" s="457"/>
      <c r="H38" s="454"/>
      <c r="I38" s="455">
        <f>SUM(I11:I36)</f>
        <v>121234</v>
      </c>
      <c r="J38" s="213">
        <f>SUM(J11:J36)</f>
        <v>116046.72</v>
      </c>
      <c r="K38" s="213">
        <f>SUM(K11:K36)</f>
        <v>0</v>
      </c>
      <c r="L38" s="213">
        <f>SUM(L11:L36)</f>
        <v>0</v>
      </c>
      <c r="M38" s="213">
        <f>SUM(M11:M36)</f>
        <v>116046.72</v>
      </c>
      <c r="N38" s="46"/>
      <c r="Q38" s="52"/>
      <c r="R38" s="53">
        <f>SUM(R11:R37)</f>
        <v>34254</v>
      </c>
    </row>
    <row r="39" spans="4:18" ht="13.5" thickTop="1" x14ac:dyDescent="0.2">
      <c r="I39" s="47"/>
      <c r="Q39" s="52"/>
    </row>
    <row r="40" spans="4:18" x14ac:dyDescent="0.2"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200</v>
      </c>
      <c r="M44" s="472" t="s">
        <v>198</v>
      </c>
      <c r="N44" s="472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73" t="s">
        <v>169</v>
      </c>
      <c r="N45" s="473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</row>
    <row r="51" spans="4:18" ht="35.1" customHeight="1" x14ac:dyDescent="0.5">
      <c r="D51" s="507" t="s">
        <v>12</v>
      </c>
      <c r="E51" s="508"/>
      <c r="F51" s="508"/>
      <c r="G51" s="508"/>
      <c r="H51" s="508"/>
      <c r="I51" s="508"/>
      <c r="J51" s="508"/>
      <c r="K51" s="508"/>
      <c r="L51" s="508"/>
      <c r="M51" s="508"/>
      <c r="N51" s="509"/>
    </row>
    <row r="52" spans="4:18" ht="24.75" customHeight="1" x14ac:dyDescent="0.5">
      <c r="D52" s="501" t="str">
        <f>D5</f>
        <v>NOMINA 1A QUINCENA DEL MES FEBRERO DE  2020</v>
      </c>
      <c r="E52" s="502"/>
      <c r="F52" s="502"/>
      <c r="G52" s="502"/>
      <c r="H52" s="502"/>
      <c r="I52" s="502"/>
      <c r="J52" s="502"/>
      <c r="K52" s="502"/>
      <c r="L52" s="502"/>
      <c r="M52" s="502"/>
      <c r="N52" s="503"/>
    </row>
    <row r="53" spans="4:18" ht="28.5" customHeight="1" x14ac:dyDescent="0.5">
      <c r="D53" s="512" t="s">
        <v>284</v>
      </c>
      <c r="E53" s="513"/>
      <c r="F53" s="513"/>
      <c r="G53" s="513"/>
      <c r="H53" s="513"/>
      <c r="I53" s="513"/>
      <c r="J53" s="513"/>
      <c r="K53" s="513"/>
      <c r="L53" s="513"/>
      <c r="M53" s="513"/>
      <c r="N53" s="514"/>
    </row>
    <row r="54" spans="4:18" x14ac:dyDescent="0.2">
      <c r="D54" s="342"/>
      <c r="E54" s="443" t="s">
        <v>314</v>
      </c>
      <c r="F54" s="121"/>
      <c r="G54" s="121"/>
      <c r="H54" s="140"/>
      <c r="I54" s="122"/>
      <c r="J54" s="504"/>
      <c r="K54" s="505"/>
      <c r="L54" s="505"/>
      <c r="M54" s="505"/>
      <c r="N54" s="506"/>
    </row>
    <row r="55" spans="4:18" x14ac:dyDescent="0.2">
      <c r="D55" s="344" t="s">
        <v>3</v>
      </c>
      <c r="E55" s="343" t="s">
        <v>315</v>
      </c>
      <c r="F55" s="123"/>
      <c r="G55" s="123"/>
      <c r="H55" s="123"/>
      <c r="I55" s="124" t="s">
        <v>1</v>
      </c>
      <c r="J55" s="125" t="s">
        <v>158</v>
      </c>
      <c r="K55" s="125" t="s">
        <v>162</v>
      </c>
      <c r="L55" s="125"/>
      <c r="M55" s="123" t="s">
        <v>168</v>
      </c>
      <c r="N55" s="123"/>
    </row>
    <row r="56" spans="4:18" x14ac:dyDescent="0.2">
      <c r="D56" s="344"/>
      <c r="E56" s="343"/>
      <c r="F56" s="124"/>
      <c r="G56" s="124" t="s">
        <v>10</v>
      </c>
      <c r="H56" s="123"/>
      <c r="I56" s="123" t="s">
        <v>160</v>
      </c>
      <c r="J56" s="124" t="s">
        <v>161</v>
      </c>
      <c r="K56" s="124" t="s">
        <v>163</v>
      </c>
      <c r="L56" s="124" t="s">
        <v>164</v>
      </c>
      <c r="M56" s="123" t="s">
        <v>167</v>
      </c>
      <c r="N56" s="123" t="s">
        <v>166</v>
      </c>
    </row>
    <row r="57" spans="4:18" x14ac:dyDescent="0.2">
      <c r="D57" s="345"/>
      <c r="E57" s="345"/>
      <c r="F57" s="125" t="s">
        <v>284</v>
      </c>
      <c r="G57" s="125" t="s">
        <v>9</v>
      </c>
      <c r="H57" s="125" t="s">
        <v>173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34"/>
      <c r="E59" s="434"/>
      <c r="F59" s="209"/>
      <c r="G59" s="199"/>
      <c r="H59" s="199"/>
      <c r="I59" s="200"/>
      <c r="J59" s="201"/>
      <c r="K59" s="201"/>
      <c r="L59" s="201"/>
      <c r="M59" s="201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36" t="s">
        <v>473</v>
      </c>
      <c r="E60" s="437" t="s">
        <v>326</v>
      </c>
      <c r="F60" s="199" t="s">
        <v>127</v>
      </c>
      <c r="G60" s="199" t="s">
        <v>128</v>
      </c>
      <c r="H60" s="199">
        <v>15</v>
      </c>
      <c r="I60" s="201">
        <v>3771</v>
      </c>
      <c r="J60" s="201">
        <v>3771</v>
      </c>
      <c r="K60" s="444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44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201">
        <f>J60-L60</f>
        <v>3771</v>
      </c>
      <c r="N60" s="19"/>
      <c r="Q60" s="52"/>
      <c r="R60" s="53"/>
    </row>
    <row r="61" spans="4:18" ht="39.950000000000003" customHeight="1" x14ac:dyDescent="0.25">
      <c r="D61" s="350" t="s">
        <v>474</v>
      </c>
      <c r="E61" s="350" t="s">
        <v>326</v>
      </c>
      <c r="F61" s="199" t="s">
        <v>129</v>
      </c>
      <c r="G61" s="199" t="s">
        <v>130</v>
      </c>
      <c r="H61" s="199">
        <v>15</v>
      </c>
      <c r="I61" s="201">
        <v>3771</v>
      </c>
      <c r="J61" s="201">
        <v>3771</v>
      </c>
      <c r="K61" s="444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44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201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38" t="s">
        <v>475</v>
      </c>
      <c r="E62" s="347" t="s">
        <v>326</v>
      </c>
      <c r="F62" s="199" t="s">
        <v>242</v>
      </c>
      <c r="G62" s="199" t="s">
        <v>130</v>
      </c>
      <c r="H62" s="199">
        <v>15</v>
      </c>
      <c r="I62" s="201">
        <v>3060</v>
      </c>
      <c r="J62" s="201">
        <f>I62</f>
        <v>3060</v>
      </c>
      <c r="K62" s="444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44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201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39" t="s">
        <v>476</v>
      </c>
      <c r="E63" s="440" t="s">
        <v>326</v>
      </c>
      <c r="F63" s="199" t="s">
        <v>182</v>
      </c>
      <c r="G63" s="199" t="s">
        <v>39</v>
      </c>
      <c r="H63" s="199">
        <v>15</v>
      </c>
      <c r="I63" s="201">
        <v>3060</v>
      </c>
      <c r="J63" s="201">
        <f>I63</f>
        <v>3060</v>
      </c>
      <c r="K63" s="444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44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201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41"/>
      <c r="E64" s="441"/>
      <c r="F64" s="324"/>
      <c r="G64" s="317"/>
      <c r="H64" s="318"/>
      <c r="I64" s="315"/>
      <c r="J64" s="320"/>
      <c r="K64" s="316"/>
      <c r="L64" s="321"/>
      <c r="M64" s="322"/>
      <c r="N64" s="79"/>
      <c r="O64" s="90"/>
      <c r="Q64" s="52"/>
      <c r="R64" s="53"/>
    </row>
    <row r="65" spans="4:15" ht="50.1" customHeight="1" x14ac:dyDescent="0.25">
      <c r="D65" s="442"/>
      <c r="E65" s="442"/>
      <c r="F65" s="323"/>
      <c r="G65" s="323"/>
      <c r="H65" s="210"/>
      <c r="I65" s="319"/>
      <c r="J65" s="325"/>
      <c r="K65" s="326"/>
      <c r="L65" s="326"/>
      <c r="M65" s="326"/>
      <c r="O65" s="90"/>
    </row>
    <row r="66" spans="4:15" ht="33.75" customHeight="1" thickBot="1" x14ac:dyDescent="0.3">
      <c r="D66" s="510" t="s">
        <v>69</v>
      </c>
      <c r="E66" s="511"/>
      <c r="F66" s="511"/>
      <c r="G66" s="511"/>
      <c r="H66" s="211"/>
      <c r="I66" s="212">
        <f>SUM(I59:I65)</f>
        <v>13662</v>
      </c>
      <c r="J66" s="212">
        <f>SUM(J59:J65)</f>
        <v>13662</v>
      </c>
      <c r="K66" s="212">
        <f>SUM(K59:K65)</f>
        <v>0</v>
      </c>
      <c r="L66" s="212">
        <f>SUM(L59:L65)</f>
        <v>0</v>
      </c>
      <c r="M66" s="212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200</v>
      </c>
      <c r="M75" s="472" t="s">
        <v>238</v>
      </c>
      <c r="N75" s="472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73" t="s">
        <v>169</v>
      </c>
      <c r="N76" s="473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8:G38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C3" sqref="C3:K20"/>
    </sheetView>
  </sheetViews>
  <sheetFormatPr baseColWidth="10" defaultRowHeight="12.75" x14ac:dyDescent="0.2"/>
  <cols>
    <col min="1" max="2" width="0" hidden="1" customWidth="1"/>
    <col min="3" max="4" width="6.28515625" style="453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45"/>
      <c r="D2" s="445"/>
      <c r="E2" s="13"/>
      <c r="F2" s="13"/>
      <c r="G2" s="13"/>
      <c r="H2" s="13"/>
      <c r="I2" s="13"/>
      <c r="J2" s="13"/>
      <c r="K2" s="13"/>
    </row>
    <row r="3" spans="3:13" ht="19.5" x14ac:dyDescent="0.25">
      <c r="C3" s="517" t="s">
        <v>12</v>
      </c>
      <c r="D3" s="518"/>
      <c r="E3" s="518"/>
      <c r="F3" s="518"/>
      <c r="G3" s="518"/>
      <c r="H3" s="518"/>
      <c r="I3" s="518"/>
      <c r="J3" s="518"/>
      <c r="K3" s="519"/>
    </row>
    <row r="4" spans="3:13" ht="19.5" hidden="1" x14ac:dyDescent="0.25">
      <c r="C4" s="520" t="s">
        <v>8</v>
      </c>
      <c r="D4" s="521"/>
      <c r="E4" s="521"/>
      <c r="F4" s="521"/>
      <c r="G4" s="521"/>
      <c r="H4" s="521"/>
      <c r="I4" s="521"/>
      <c r="J4" s="521"/>
      <c r="K4" s="522"/>
    </row>
    <row r="5" spans="3:13" ht="19.5" x14ac:dyDescent="0.25">
      <c r="C5" s="520" t="s">
        <v>172</v>
      </c>
      <c r="D5" s="521"/>
      <c r="E5" s="521"/>
      <c r="F5" s="521"/>
      <c r="G5" s="521"/>
      <c r="H5" s="521"/>
      <c r="I5" s="521"/>
      <c r="J5" s="521"/>
      <c r="K5" s="522"/>
    </row>
    <row r="6" spans="3:13" ht="19.5" x14ac:dyDescent="0.25">
      <c r="C6" s="520" t="s">
        <v>484</v>
      </c>
      <c r="D6" s="521"/>
      <c r="E6" s="521"/>
      <c r="F6" s="521"/>
      <c r="G6" s="521"/>
      <c r="H6" s="521"/>
      <c r="I6" s="521"/>
      <c r="J6" s="521"/>
      <c r="K6" s="522"/>
    </row>
    <row r="7" spans="3:13" x14ac:dyDescent="0.2">
      <c r="C7" s="378"/>
      <c r="D7" s="446" t="s">
        <v>314</v>
      </c>
      <c r="E7" s="110"/>
      <c r="F7" s="110"/>
      <c r="G7" s="111"/>
      <c r="H7" s="487" t="s">
        <v>0</v>
      </c>
      <c r="I7" s="489"/>
      <c r="J7" s="112"/>
      <c r="K7" s="120"/>
    </row>
    <row r="8" spans="3:13" x14ac:dyDescent="0.2">
      <c r="C8" s="379" t="s">
        <v>3</v>
      </c>
      <c r="D8" s="379" t="s">
        <v>315</v>
      </c>
      <c r="E8" s="111"/>
      <c r="F8" s="111"/>
      <c r="G8" s="111"/>
      <c r="H8" s="115" t="s">
        <v>1</v>
      </c>
      <c r="I8" s="115"/>
      <c r="J8" s="112" t="s">
        <v>158</v>
      </c>
      <c r="K8" s="111" t="s">
        <v>170</v>
      </c>
    </row>
    <row r="9" spans="3:13" ht="15" x14ac:dyDescent="0.25">
      <c r="C9" s="380"/>
      <c r="D9" s="379"/>
      <c r="E9" s="117" t="s">
        <v>174</v>
      </c>
      <c r="F9" s="117" t="s">
        <v>175</v>
      </c>
      <c r="G9" s="111" t="s">
        <v>173</v>
      </c>
      <c r="H9" s="111" t="s">
        <v>7</v>
      </c>
      <c r="I9" s="111"/>
      <c r="J9" s="111" t="s">
        <v>161</v>
      </c>
      <c r="K9" s="111"/>
    </row>
    <row r="10" spans="3:13" ht="15" x14ac:dyDescent="0.25">
      <c r="C10" s="379"/>
      <c r="D10" s="379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47"/>
      <c r="D11" s="447"/>
      <c r="E11" s="10"/>
      <c r="F11" s="301"/>
      <c r="G11" s="302"/>
      <c r="H11" s="300"/>
      <c r="I11" s="300"/>
      <c r="J11" s="300"/>
      <c r="K11" s="300"/>
      <c r="L11" s="276"/>
    </row>
    <row r="12" spans="3:13" ht="39.950000000000003" customHeight="1" x14ac:dyDescent="0.2">
      <c r="C12" s="448" t="s">
        <v>477</v>
      </c>
      <c r="D12" s="448" t="s">
        <v>335</v>
      </c>
      <c r="E12" s="39" t="s">
        <v>66</v>
      </c>
      <c r="F12" s="304" t="s">
        <v>42</v>
      </c>
      <c r="G12" s="289">
        <v>15</v>
      </c>
      <c r="H12" s="279">
        <v>1915</v>
      </c>
      <c r="I12" s="297"/>
      <c r="J12" s="295">
        <f>H12</f>
        <v>1915</v>
      </c>
      <c r="K12" s="294"/>
      <c r="M12" s="6"/>
    </row>
    <row r="13" spans="3:13" ht="39.950000000000003" customHeight="1" x14ac:dyDescent="0.2">
      <c r="C13" s="448" t="s">
        <v>478</v>
      </c>
      <c r="D13" s="448" t="s">
        <v>326</v>
      </c>
      <c r="E13" s="39" t="s">
        <v>67</v>
      </c>
      <c r="F13" s="306" t="s">
        <v>68</v>
      </c>
      <c r="G13" s="305">
        <v>15</v>
      </c>
      <c r="H13" s="299">
        <v>2337</v>
      </c>
      <c r="I13" s="298"/>
      <c r="J13" s="278">
        <f>H13</f>
        <v>2337</v>
      </c>
      <c r="K13" s="277"/>
      <c r="M13" s="6"/>
    </row>
    <row r="14" spans="3:13" ht="39.950000000000003" customHeight="1" x14ac:dyDescent="0.2">
      <c r="C14" s="448" t="s">
        <v>479</v>
      </c>
      <c r="D14" s="448" t="s">
        <v>326</v>
      </c>
      <c r="E14" s="39" t="s">
        <v>35</v>
      </c>
      <c r="F14" s="304" t="s">
        <v>33</v>
      </c>
      <c r="G14" s="289">
        <v>15</v>
      </c>
      <c r="H14" s="299">
        <v>3071</v>
      </c>
      <c r="I14" s="297"/>
      <c r="J14" s="296">
        <v>3071</v>
      </c>
      <c r="K14" s="89"/>
      <c r="L14" s="307"/>
      <c r="M14" s="6"/>
    </row>
    <row r="15" spans="3:13" ht="39.950000000000003" customHeight="1" x14ac:dyDescent="0.2">
      <c r="C15" s="448" t="s">
        <v>480</v>
      </c>
      <c r="D15" s="449" t="s">
        <v>326</v>
      </c>
      <c r="E15" s="280" t="s">
        <v>43</v>
      </c>
      <c r="F15" s="280" t="s">
        <v>288</v>
      </c>
      <c r="G15" s="303">
        <v>15</v>
      </c>
      <c r="H15" s="279">
        <v>1844</v>
      </c>
      <c r="I15" s="292"/>
      <c r="J15" s="295">
        <v>1844</v>
      </c>
      <c r="K15" s="277"/>
      <c r="L15" s="276"/>
      <c r="M15" s="274"/>
    </row>
    <row r="16" spans="3:13" ht="39.950000000000003" customHeight="1" x14ac:dyDescent="0.2">
      <c r="C16" s="448" t="s">
        <v>481</v>
      </c>
      <c r="D16" s="448" t="s">
        <v>326</v>
      </c>
      <c r="E16" s="308" t="s">
        <v>45</v>
      </c>
      <c r="F16" s="39" t="s">
        <v>46</v>
      </c>
      <c r="G16" s="309">
        <v>15</v>
      </c>
      <c r="H16" s="279">
        <v>2206</v>
      </c>
      <c r="I16" s="292"/>
      <c r="J16" s="288">
        <v>2206</v>
      </c>
      <c r="K16" s="277"/>
      <c r="L16" s="285"/>
      <c r="M16" s="274"/>
    </row>
    <row r="17" spans="3:13" ht="39.950000000000003" customHeight="1" x14ac:dyDescent="0.2">
      <c r="C17" s="448" t="s">
        <v>482</v>
      </c>
      <c r="D17" s="448" t="s">
        <v>326</v>
      </c>
      <c r="E17" s="308" t="s">
        <v>60</v>
      </c>
      <c r="F17" s="39" t="s">
        <v>90</v>
      </c>
      <c r="G17" s="309">
        <v>15</v>
      </c>
      <c r="H17" s="287">
        <v>1430</v>
      </c>
      <c r="I17" s="291"/>
      <c r="J17" s="278">
        <v>1430</v>
      </c>
      <c r="K17" s="277"/>
      <c r="L17" s="285"/>
      <c r="M17" s="274"/>
    </row>
    <row r="18" spans="3:13" ht="39.950000000000003" customHeight="1" x14ac:dyDescent="0.2">
      <c r="C18" s="450"/>
      <c r="D18" s="451"/>
      <c r="E18" s="286"/>
      <c r="F18" s="286"/>
      <c r="G18" s="290"/>
      <c r="H18" s="287"/>
      <c r="I18" s="293"/>
      <c r="J18" s="288"/>
      <c r="K18" s="277"/>
      <c r="L18" s="285"/>
      <c r="M18" s="274"/>
    </row>
    <row r="19" spans="3:13" ht="35.1" customHeight="1" x14ac:dyDescent="0.2">
      <c r="C19" s="452"/>
      <c r="D19" s="452"/>
      <c r="E19" s="67"/>
      <c r="F19" s="275"/>
      <c r="G19" s="275"/>
      <c r="H19" s="275"/>
      <c r="I19" s="275"/>
      <c r="J19" s="275"/>
      <c r="K19" s="1"/>
    </row>
    <row r="20" spans="3:13" ht="35.1" customHeight="1" x14ac:dyDescent="0.25">
      <c r="C20" s="452"/>
      <c r="D20" s="452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52"/>
      <c r="D21" s="452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52"/>
      <c r="D22" s="452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81"/>
      <c r="D23" s="381"/>
      <c r="E23" s="1"/>
      <c r="F23" s="1"/>
      <c r="G23" s="1"/>
      <c r="H23" s="1"/>
      <c r="I23" s="1"/>
      <c r="J23" s="1"/>
      <c r="K23" s="1"/>
    </row>
    <row r="24" spans="3:13" x14ac:dyDescent="0.2">
      <c r="C24" s="381"/>
      <c r="D24" s="381"/>
      <c r="E24" s="1"/>
      <c r="F24" s="1"/>
      <c r="G24" s="1"/>
      <c r="H24" s="1"/>
      <c r="I24" s="1"/>
      <c r="J24" s="1"/>
      <c r="K24" s="1"/>
    </row>
    <row r="25" spans="3:13" x14ac:dyDescent="0.2">
      <c r="C25" s="381"/>
      <c r="D25" s="381"/>
      <c r="E25" s="62"/>
      <c r="F25" s="1"/>
      <c r="G25" s="1"/>
      <c r="H25" s="1"/>
      <c r="I25" s="1"/>
      <c r="J25" s="62"/>
      <c r="K25" s="62"/>
    </row>
    <row r="26" spans="3:13" x14ac:dyDescent="0.2">
      <c r="C26" s="381"/>
      <c r="D26" s="381"/>
      <c r="E26" s="29" t="s">
        <v>200</v>
      </c>
      <c r="F26" s="1"/>
      <c r="G26" s="1"/>
      <c r="H26" s="1"/>
      <c r="I26" s="1"/>
      <c r="J26" s="516" t="s">
        <v>198</v>
      </c>
      <c r="K26" s="516"/>
    </row>
    <row r="27" spans="3:13" x14ac:dyDescent="0.2">
      <c r="C27" s="381"/>
      <c r="D27" s="381"/>
      <c r="E27" s="30" t="s">
        <v>11</v>
      </c>
      <c r="F27" s="7"/>
      <c r="G27" s="7"/>
      <c r="H27" s="7"/>
      <c r="I27" s="7"/>
      <c r="J27" s="473" t="s">
        <v>169</v>
      </c>
      <c r="K27" s="473"/>
    </row>
    <row r="28" spans="3:13" x14ac:dyDescent="0.2">
      <c r="C28" s="381"/>
      <c r="D28" s="381"/>
      <c r="E28" s="1"/>
      <c r="F28" s="1"/>
      <c r="G28" s="1"/>
      <c r="H28" s="1"/>
      <c r="I28" s="1"/>
      <c r="J28" s="1"/>
      <c r="K28" s="1"/>
    </row>
    <row r="29" spans="3:13" x14ac:dyDescent="0.2">
      <c r="C29" s="381"/>
      <c r="D29" s="381"/>
      <c r="E29" s="1"/>
      <c r="F29" s="1"/>
      <c r="G29" s="1"/>
      <c r="H29" s="1"/>
      <c r="I29" s="1"/>
      <c r="J29" s="1"/>
      <c r="K29" s="1"/>
    </row>
    <row r="30" spans="3:13" x14ac:dyDescent="0.2">
      <c r="C30" s="381"/>
      <c r="D30" s="381"/>
      <c r="E30" s="1"/>
      <c r="F30" s="1"/>
      <c r="G30" s="1"/>
      <c r="H30" s="1"/>
      <c r="I30" s="1"/>
      <c r="J30" s="1"/>
      <c r="K30" s="1"/>
    </row>
    <row r="31" spans="3:13" x14ac:dyDescent="0.2">
      <c r="C31" s="381"/>
      <c r="D31" s="381"/>
      <c r="E31" s="1"/>
      <c r="F31" s="1"/>
      <c r="G31" s="1"/>
      <c r="H31" s="1"/>
      <c r="I31" s="1"/>
      <c r="J31" s="1"/>
      <c r="K31" s="1"/>
    </row>
    <row r="32" spans="3:13" x14ac:dyDescent="0.2">
      <c r="C32" s="381"/>
      <c r="D32" s="381"/>
      <c r="E32" s="2"/>
      <c r="F32" s="1"/>
      <c r="G32" s="1"/>
      <c r="H32" s="2"/>
      <c r="I32" s="1"/>
      <c r="J32" s="1"/>
      <c r="K32" s="1"/>
    </row>
    <row r="33" spans="3:11" x14ac:dyDescent="0.2">
      <c r="C33" s="381"/>
      <c r="D33" s="381"/>
      <c r="E33" s="7"/>
      <c r="F33" s="7"/>
      <c r="G33" s="7"/>
      <c r="H33" s="7"/>
      <c r="I33" s="7"/>
      <c r="J33" s="7"/>
      <c r="K33" s="7"/>
    </row>
    <row r="34" spans="3:11" x14ac:dyDescent="0.2">
      <c r="C34" s="381"/>
      <c r="D34" s="38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2020-02-13T17:03:46Z</cp:lastPrinted>
  <dcterms:created xsi:type="dcterms:W3CDTF">2000-05-05T04:08:27Z</dcterms:created>
  <dcterms:modified xsi:type="dcterms:W3CDTF">2020-03-03T20:41:56Z</dcterms:modified>
</cp:coreProperties>
</file>